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Zwillingsbörse KSB\VORLAGEN\Ina\"/>
    </mc:Choice>
  </mc:AlternateContent>
  <bookViews>
    <workbookView xWindow="0" yWindow="0" windowWidth="28800" windowHeight="11880"/>
  </bookViews>
  <sheets>
    <sheet name="Artikelliste 1-25" sheetId="1" r:id="rId1"/>
    <sheet name="Artikelliste 26-50" sheetId="2" r:id="rId2"/>
    <sheet name="Artikelliste 51-75" sheetId="5" r:id="rId3"/>
    <sheet name="Artikelliste 76-100" sheetId="12" r:id="rId4"/>
    <sheet name="Etiketten 1-21" sheetId="9" r:id="rId5"/>
    <sheet name="Etiketten 22-42" sheetId="10" r:id="rId6"/>
    <sheet name="Etiketten 43-63" sheetId="11" r:id="rId7"/>
    <sheet name="Etiketten 64-84" sheetId="13" r:id="rId8"/>
    <sheet name="Etiketten 85-100" sheetId="14" r:id="rId9"/>
  </sheets>
  <definedNames>
    <definedName name="_xlnm.Print_Area" localSheetId="0">'Artikelliste 1-25'!$A$1:$E$34</definedName>
    <definedName name="_xlnm.Print_Area" localSheetId="1">'Artikelliste 26-50'!$A$1:$E$26</definedName>
    <definedName name="_xlnm.Print_Area" localSheetId="2">'Artikelliste 51-75'!$A$1:$E$26</definedName>
    <definedName name="_xlnm.Print_Area" localSheetId="3">'Artikelliste 76-100'!$A$1:$E$26</definedName>
  </definedNames>
  <calcPr calcId="162913" concurrentCalc="0"/>
</workbook>
</file>

<file path=xl/calcChain.xml><?xml version="1.0" encoding="utf-8"?>
<calcChain xmlns="http://schemas.openxmlformats.org/spreadsheetml/2006/main">
  <c r="A37" i="14" l="1"/>
  <c r="E30" i="14"/>
  <c r="C30" i="14"/>
  <c r="A30" i="14"/>
  <c r="E23" i="14"/>
  <c r="C23" i="14"/>
  <c r="A23" i="14"/>
  <c r="E16" i="14"/>
  <c r="C16" i="14"/>
  <c r="A16" i="14"/>
  <c r="E9" i="14"/>
  <c r="C9" i="14"/>
  <c r="A9" i="14"/>
  <c r="E2" i="14"/>
  <c r="C2" i="14"/>
  <c r="A2" i="14"/>
  <c r="E44" i="13"/>
  <c r="C44" i="13"/>
  <c r="A44" i="13"/>
  <c r="E37" i="13"/>
  <c r="C37" i="13"/>
  <c r="A37" i="13"/>
  <c r="E30" i="13"/>
  <c r="C30" i="13"/>
  <c r="A30" i="13"/>
  <c r="E23" i="13"/>
  <c r="C23" i="13"/>
  <c r="A23" i="13"/>
  <c r="E16" i="13"/>
  <c r="C16" i="13"/>
  <c r="A16" i="13"/>
  <c r="E9" i="13"/>
  <c r="C9" i="13"/>
  <c r="A9" i="13"/>
  <c r="E2" i="13"/>
  <c r="A2" i="13"/>
  <c r="C2" i="13"/>
  <c r="E44" i="11"/>
  <c r="C44" i="11"/>
  <c r="A44" i="11"/>
  <c r="E37" i="11"/>
  <c r="C37" i="11"/>
  <c r="A37" i="11"/>
  <c r="E30" i="11"/>
  <c r="C30" i="11"/>
  <c r="A30" i="11"/>
  <c r="E23" i="11"/>
  <c r="C23" i="11"/>
  <c r="A23" i="11"/>
  <c r="E16" i="11"/>
  <c r="C16" i="11"/>
  <c r="A16" i="11"/>
  <c r="E9" i="11"/>
  <c r="C9" i="11"/>
  <c r="A9" i="11"/>
  <c r="E2" i="11"/>
  <c r="C2" i="11"/>
  <c r="A2" i="11"/>
  <c r="E44" i="10"/>
  <c r="C44" i="10"/>
  <c r="A44" i="10"/>
  <c r="E37" i="10"/>
  <c r="C37" i="10"/>
  <c r="A37" i="10"/>
  <c r="E30" i="10"/>
  <c r="C30" i="10"/>
  <c r="A30" i="10"/>
  <c r="E23" i="10"/>
  <c r="C23" i="10"/>
  <c r="A23" i="10"/>
  <c r="E16" i="10"/>
  <c r="C16" i="10"/>
  <c r="A16" i="10"/>
  <c r="E9" i="10"/>
  <c r="C9" i="10"/>
  <c r="A9" i="10"/>
  <c r="E2" i="10"/>
  <c r="C2" i="10"/>
  <c r="A2" i="10"/>
  <c r="E44" i="9"/>
  <c r="C44" i="9"/>
  <c r="A44" i="9"/>
  <c r="E37" i="9"/>
  <c r="C37" i="9"/>
  <c r="A37" i="9"/>
  <c r="E30" i="9"/>
  <c r="C30" i="9"/>
  <c r="A30" i="9"/>
  <c r="E23" i="9"/>
  <c r="C23" i="9"/>
  <c r="A23" i="9"/>
  <c r="E16" i="9"/>
  <c r="C16" i="9"/>
  <c r="A16" i="9"/>
  <c r="E9" i="9"/>
  <c r="C9" i="9"/>
  <c r="A9" i="9"/>
  <c r="E2" i="9"/>
  <c r="C2" i="9"/>
  <c r="A2" i="9"/>
  <c r="A3" i="9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0" i="1"/>
  <c r="A12" i="1"/>
  <c r="A11" i="1"/>
  <c r="A41" i="14"/>
  <c r="A39" i="14"/>
  <c r="A38" i="14"/>
  <c r="E34" i="14"/>
  <c r="E32" i="14"/>
  <c r="E31" i="14"/>
  <c r="C34" i="14"/>
  <c r="C32" i="14"/>
  <c r="C31" i="14"/>
  <c r="A34" i="14"/>
  <c r="A32" i="14"/>
  <c r="A31" i="14"/>
  <c r="E27" i="14"/>
  <c r="E25" i="14"/>
  <c r="E24" i="14"/>
  <c r="C27" i="14"/>
  <c r="C25" i="14"/>
  <c r="C24" i="14"/>
  <c r="A27" i="14"/>
  <c r="A25" i="14"/>
  <c r="A24" i="14"/>
  <c r="E20" i="14"/>
  <c r="E18" i="14"/>
  <c r="E17" i="14"/>
  <c r="C20" i="14"/>
  <c r="C18" i="14"/>
  <c r="C17" i="14"/>
  <c r="A20" i="14"/>
  <c r="A18" i="14"/>
  <c r="A17" i="14"/>
  <c r="E13" i="14"/>
  <c r="E11" i="14"/>
  <c r="E10" i="14"/>
  <c r="C13" i="14"/>
  <c r="C11" i="14"/>
  <c r="C10" i="14"/>
  <c r="A13" i="14"/>
  <c r="A11" i="14"/>
  <c r="A10" i="14"/>
  <c r="E6" i="14"/>
  <c r="E4" i="14"/>
  <c r="E3" i="14"/>
  <c r="C6" i="14"/>
  <c r="C4" i="14"/>
  <c r="C3" i="14"/>
  <c r="A6" i="14"/>
  <c r="A4" i="14"/>
  <c r="A3" i="14"/>
  <c r="E48" i="13"/>
  <c r="E46" i="13"/>
  <c r="E45" i="13"/>
  <c r="C48" i="13"/>
  <c r="C46" i="13"/>
  <c r="C45" i="13"/>
  <c r="A48" i="13"/>
  <c r="A46" i="13"/>
  <c r="A45" i="13"/>
  <c r="E41" i="13"/>
  <c r="E39" i="13"/>
  <c r="E38" i="13"/>
  <c r="C41" i="13"/>
  <c r="C39" i="13"/>
  <c r="C38" i="13"/>
  <c r="A41" i="13"/>
  <c r="A39" i="13"/>
  <c r="A38" i="13"/>
  <c r="E34" i="13"/>
  <c r="E32" i="13"/>
  <c r="E31" i="13"/>
  <c r="C34" i="13"/>
  <c r="C32" i="13"/>
  <c r="C31" i="13"/>
  <c r="A34" i="13"/>
  <c r="A32" i="13"/>
  <c r="A31" i="13"/>
  <c r="E27" i="13"/>
  <c r="E25" i="13"/>
  <c r="E24" i="13"/>
  <c r="C27" i="13"/>
  <c r="C25" i="13"/>
  <c r="C24" i="13"/>
  <c r="A27" i="13"/>
  <c r="A25" i="13"/>
  <c r="A24" i="13"/>
  <c r="E20" i="13"/>
  <c r="E18" i="13"/>
  <c r="E17" i="13"/>
  <c r="C20" i="13"/>
  <c r="C18" i="13"/>
  <c r="C17" i="13"/>
  <c r="A20" i="13"/>
  <c r="A18" i="13"/>
  <c r="A17" i="13"/>
  <c r="E13" i="13"/>
  <c r="E11" i="13"/>
  <c r="E10" i="13"/>
  <c r="C13" i="13"/>
  <c r="C11" i="13"/>
  <c r="C10" i="13"/>
  <c r="A13" i="13"/>
  <c r="A11" i="13"/>
  <c r="A10" i="13"/>
  <c r="E6" i="13"/>
  <c r="E4" i="13"/>
  <c r="E3" i="13"/>
  <c r="C6" i="13"/>
  <c r="C4" i="13"/>
  <c r="C3" i="13"/>
  <c r="A6" i="13"/>
  <c r="A4" i="13"/>
  <c r="A3" i="13"/>
  <c r="E48" i="11"/>
  <c r="E46" i="11"/>
  <c r="E45" i="11"/>
  <c r="C48" i="11"/>
  <c r="C46" i="11"/>
  <c r="C45" i="11"/>
  <c r="A48" i="11"/>
  <c r="A46" i="11"/>
  <c r="A45" i="11"/>
  <c r="E41" i="11"/>
  <c r="E39" i="11"/>
  <c r="E38" i="11"/>
  <c r="C41" i="11"/>
  <c r="C39" i="11"/>
  <c r="C38" i="11"/>
  <c r="A41" i="11"/>
  <c r="A39" i="11"/>
  <c r="A38" i="11"/>
  <c r="E34" i="11"/>
  <c r="E32" i="11"/>
  <c r="E31" i="11"/>
  <c r="C34" i="11"/>
  <c r="C32" i="11"/>
  <c r="C31" i="11"/>
  <c r="A34" i="11"/>
  <c r="A32" i="11"/>
  <c r="A31" i="11"/>
  <c r="E27" i="11"/>
  <c r="E25" i="11"/>
  <c r="E24" i="11"/>
  <c r="C27" i="11"/>
  <c r="C25" i="11"/>
  <c r="C24" i="11"/>
  <c r="A27" i="11"/>
  <c r="A25" i="11"/>
  <c r="A24" i="11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C3" i="9"/>
  <c r="C4" i="9"/>
  <c r="C6" i="9"/>
  <c r="C10" i="9"/>
  <c r="C11" i="9"/>
  <c r="C13" i="9"/>
  <c r="C17" i="9"/>
  <c r="C18" i="9"/>
  <c r="C20" i="9"/>
  <c r="C24" i="9"/>
  <c r="C25" i="9"/>
  <c r="C27" i="9"/>
  <c r="C31" i="9"/>
  <c r="C32" i="9"/>
  <c r="C34" i="9"/>
  <c r="C38" i="9"/>
  <c r="C39" i="9"/>
  <c r="C41" i="9"/>
  <c r="C45" i="9"/>
  <c r="C46" i="9"/>
  <c r="C48" i="9"/>
  <c r="E20" i="11"/>
  <c r="E18" i="11"/>
  <c r="E17" i="11"/>
  <c r="C20" i="11"/>
  <c r="C18" i="11"/>
  <c r="C17" i="11"/>
  <c r="A20" i="11"/>
  <c r="A18" i="11"/>
  <c r="A17" i="11"/>
  <c r="E13" i="11"/>
  <c r="E11" i="11"/>
  <c r="E10" i="11"/>
  <c r="C13" i="11"/>
  <c r="C11" i="11"/>
  <c r="C10" i="11"/>
  <c r="A13" i="11"/>
  <c r="A11" i="11"/>
  <c r="A10" i="11"/>
  <c r="E6" i="11"/>
  <c r="E4" i="11"/>
  <c r="E3" i="11"/>
  <c r="A6" i="11"/>
  <c r="A4" i="11"/>
  <c r="C6" i="11"/>
  <c r="C4" i="11"/>
  <c r="C3" i="11"/>
  <c r="A3" i="11"/>
  <c r="E48" i="10"/>
  <c r="E46" i="10"/>
  <c r="E45" i="10"/>
  <c r="C48" i="10"/>
  <c r="C46" i="10"/>
  <c r="C45" i="10"/>
  <c r="A48" i="10"/>
  <c r="A46" i="10"/>
  <c r="A45" i="10"/>
  <c r="E41" i="10"/>
  <c r="E39" i="10"/>
  <c r="E38" i="10"/>
  <c r="C41" i="10"/>
  <c r="C39" i="10"/>
  <c r="C38" i="10"/>
  <c r="A41" i="10"/>
  <c r="A39" i="10"/>
  <c r="A38" i="10"/>
  <c r="E34" i="10"/>
  <c r="E32" i="10"/>
  <c r="E31" i="10"/>
  <c r="C34" i="10"/>
  <c r="C32" i="10"/>
  <c r="C31" i="10"/>
  <c r="A34" i="10"/>
  <c r="A32" i="10"/>
  <c r="A31" i="10"/>
  <c r="E27" i="10"/>
  <c r="E25" i="10"/>
  <c r="E24" i="10"/>
  <c r="C27" i="10"/>
  <c r="C25" i="10"/>
  <c r="C24" i="10"/>
  <c r="A27" i="10"/>
  <c r="A25" i="10"/>
  <c r="A24" i="10"/>
  <c r="E20" i="10"/>
  <c r="E18" i="10"/>
  <c r="E17" i="10"/>
  <c r="C17" i="10"/>
  <c r="C20" i="10"/>
  <c r="C18" i="10"/>
  <c r="A20" i="10"/>
  <c r="A18" i="10"/>
  <c r="A17" i="10"/>
  <c r="E13" i="10"/>
  <c r="E11" i="10"/>
  <c r="E10" i="10"/>
  <c r="C10" i="10"/>
  <c r="C13" i="10"/>
  <c r="C11" i="10"/>
  <c r="A13" i="10"/>
  <c r="A11" i="10"/>
  <c r="A10" i="10"/>
  <c r="E3" i="10"/>
  <c r="E6" i="10"/>
  <c r="E4" i="10"/>
  <c r="C6" i="10"/>
  <c r="C4" i="10"/>
  <c r="C3" i="10"/>
  <c r="A6" i="10"/>
  <c r="A4" i="10"/>
  <c r="A3" i="10"/>
  <c r="E48" i="9"/>
  <c r="E46" i="9"/>
  <c r="A48" i="9"/>
  <c r="A46" i="9"/>
  <c r="E41" i="9"/>
  <c r="E39" i="9"/>
  <c r="A41" i="9"/>
  <c r="A39" i="9"/>
  <c r="E34" i="9"/>
  <c r="E32" i="9"/>
  <c r="A34" i="9"/>
  <c r="A32" i="9"/>
  <c r="E27" i="9"/>
  <c r="A27" i="9"/>
  <c r="E25" i="9"/>
  <c r="A25" i="9"/>
  <c r="E18" i="9"/>
  <c r="E20" i="9"/>
  <c r="A20" i="9"/>
  <c r="A18" i="9"/>
  <c r="E13" i="9"/>
  <c r="E11" i="9"/>
  <c r="A13" i="9"/>
  <c r="A11" i="9"/>
  <c r="A45" i="9"/>
  <c r="E45" i="9"/>
  <c r="E38" i="9"/>
  <c r="A38" i="9"/>
  <c r="E31" i="9"/>
  <c r="A31" i="9"/>
  <c r="E24" i="9"/>
  <c r="A24" i="9"/>
  <c r="E17" i="9"/>
  <c r="A17" i="9"/>
  <c r="E10" i="9"/>
  <c r="A10" i="9"/>
  <c r="A6" i="9"/>
  <c r="E6" i="9"/>
  <c r="E4" i="9"/>
  <c r="A4" i="9"/>
  <c r="E3" i="9"/>
</calcChain>
</file>

<file path=xl/sharedStrings.xml><?xml version="1.0" encoding="utf-8"?>
<sst xmlns="http://schemas.openxmlformats.org/spreadsheetml/2006/main" count="228" uniqueCount="16">
  <si>
    <t>Name:</t>
  </si>
  <si>
    <t>Straße:</t>
  </si>
  <si>
    <t>Artikelbezeichnung:</t>
  </si>
  <si>
    <t>Größe:</t>
  </si>
  <si>
    <t>Preis:</t>
  </si>
  <si>
    <t>Ort:</t>
  </si>
  <si>
    <t xml:space="preserve">Tel: </t>
  </si>
  <si>
    <t xml:space="preserve">Preis: </t>
  </si>
  <si>
    <t>Zwillingsbörse</t>
  </si>
  <si>
    <t>E-Mail-Adresse:</t>
  </si>
  <si>
    <t>Max. 50 Artikel
Stamm-Nr./fortl.Nr.</t>
  </si>
  <si>
    <t xml:space="preserve">Max.50 Artikel Stamm-Nr./fortl.Nr. </t>
  </si>
  <si>
    <t xml:space="preserve">Stamm-Nr.  /  Fortlauf.Nr. </t>
  </si>
  <si>
    <t>Bitte freilassen!</t>
  </si>
  <si>
    <t xml:space="preserve">
Stammnummer:</t>
  </si>
  <si>
    <t>Beim Ausfüllen der Liste werden die Etiketten automatisch ausgefüllt (siehe unten stehendeArbeitsblätter).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</si>
</sst>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164" formatCode="#,##0.00\ [$EUR];\-#,##0.00\ [$EUR]"/>
    <numFmt numFmtId="165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20"/>
      <color theme="1"/>
      <name val="Comic Sans MS"/>
      <family val="4"/>
    </font>
    <font>
      <sz val="16"/>
      <color theme="1"/>
      <name val="Comic Sans MS"/>
      <family val="4"/>
    </font>
    <font>
      <sz val="13"/>
      <color theme="1"/>
      <name val="Comic Sans MS"/>
      <family val="4"/>
    </font>
    <font>
      <sz val="9"/>
      <color theme="1"/>
      <name val="Comic Sans MS"/>
      <family val="4"/>
    </font>
    <font>
      <sz val="13"/>
      <name val="Comic Sans MS"/>
      <family val="4"/>
    </font>
    <font>
      <b/>
      <sz val="10"/>
      <name val="Comic Sans MS"/>
      <family val="4"/>
    </font>
    <font>
      <sz val="10"/>
      <color theme="1"/>
      <name val="Comic Sans MS"/>
      <family val="4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9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24"/>
      <name val="Arial"/>
      <family val="2"/>
    </font>
    <font>
      <sz val="24"/>
      <color theme="1"/>
      <name val="Calibri"/>
      <family val="2"/>
      <scheme val="minor"/>
    </font>
    <font>
      <b/>
      <sz val="36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20"/>
      <color theme="1"/>
      <name val="Comic Sans MS"/>
      <family val="4"/>
    </font>
    <font>
      <b/>
      <sz val="26"/>
      <name val="Arial"/>
      <family val="2"/>
    </font>
    <font>
      <sz val="26"/>
      <color theme="1"/>
      <name val="Calibri"/>
      <family val="2"/>
      <scheme val="minor"/>
    </font>
    <font>
      <sz val="26"/>
      <name val="Arial"/>
      <family val="2"/>
    </font>
    <font>
      <sz val="26"/>
      <color indexed="8"/>
      <name val="Calibri"/>
      <family val="2"/>
    </font>
    <font>
      <sz val="9"/>
      <name val="Comic Sans MS"/>
      <family val="4"/>
    </font>
    <font>
      <sz val="12"/>
      <name val="Arial"/>
      <family val="2"/>
    </font>
    <font>
      <sz val="12"/>
      <color indexed="8"/>
      <name val="Calibri"/>
      <family val="2"/>
    </font>
    <font>
      <b/>
      <sz val="16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31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0" xfId="1"/>
    <xf numFmtId="0" fontId="12" fillId="0" borderId="0" xfId="1" applyFont="1"/>
    <xf numFmtId="0" fontId="12" fillId="0" borderId="4" xfId="1" applyFont="1" applyBorder="1" applyAlignment="1" applyProtection="1">
      <alignment horizontal="left" vertical="top"/>
      <protection hidden="1"/>
    </xf>
    <xf numFmtId="0" fontId="13" fillId="0" borderId="0" xfId="1" applyFont="1"/>
    <xf numFmtId="0" fontId="14" fillId="0" borderId="0" xfId="1" applyFont="1"/>
    <xf numFmtId="0" fontId="12" fillId="0" borderId="5" xfId="1" applyFont="1" applyBorder="1" applyAlignment="1" applyProtection="1">
      <alignment horizontal="left" vertical="top"/>
      <protection hidden="1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7" fontId="6" fillId="2" borderId="2" xfId="0" applyNumberFormat="1" applyFont="1" applyFill="1" applyBorder="1" applyAlignment="1" applyProtection="1">
      <alignment horizontal="right"/>
      <protection locked="0"/>
    </xf>
    <xf numFmtId="165" fontId="12" fillId="0" borderId="5" xfId="1" applyNumberFormat="1" applyFont="1" applyBorder="1" applyAlignment="1" applyProtection="1">
      <alignment horizontal="left" vertical="top"/>
      <protection hidden="1"/>
    </xf>
    <xf numFmtId="165" fontId="9" fillId="0" borderId="0" xfId="1" applyNumberFormat="1"/>
    <xf numFmtId="165" fontId="12" fillId="0" borderId="5" xfId="1" applyNumberFormat="1" applyFont="1" applyBorder="1" applyAlignment="1" applyProtection="1">
      <alignment horizontal="left" vertical="top" wrapText="1"/>
      <protection hidden="1"/>
    </xf>
    <xf numFmtId="0" fontId="6" fillId="2" borderId="1" xfId="0" applyFont="1" applyFill="1" applyBorder="1" applyAlignment="1" applyProtection="1">
      <alignment horizontal="left" shrinkToFit="1"/>
      <protection locked="0"/>
    </xf>
    <xf numFmtId="0" fontId="6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left" shrinkToFit="1"/>
    </xf>
    <xf numFmtId="165" fontId="4" fillId="0" borderId="3" xfId="0" applyNumberFormat="1" applyFont="1" applyBorder="1" applyAlignment="1">
      <alignment horizontal="right"/>
    </xf>
    <xf numFmtId="0" fontId="4" fillId="0" borderId="3" xfId="0" applyFont="1" applyBorder="1" applyAlignment="1"/>
    <xf numFmtId="0" fontId="1" fillId="0" borderId="0" xfId="0" applyFont="1" applyAlignment="1"/>
    <xf numFmtId="0" fontId="7" fillId="0" borderId="3" xfId="0" applyFont="1" applyBorder="1" applyAlignment="1"/>
    <xf numFmtId="0" fontId="7" fillId="0" borderId="0" xfId="0" applyFont="1" applyAlignment="1"/>
    <xf numFmtId="0" fontId="7" fillId="0" borderId="0" xfId="0" applyFont="1" applyBorder="1" applyAlignment="1"/>
    <xf numFmtId="0" fontId="15" fillId="0" borderId="4" xfId="1" applyFont="1" applyBorder="1" applyAlignment="1" applyProtection="1">
      <alignment horizontal="left" vertical="top" wrapText="1"/>
      <protection hidden="1"/>
    </xf>
    <xf numFmtId="0" fontId="16" fillId="0" borderId="0" xfId="0" applyFont="1"/>
    <xf numFmtId="165" fontId="18" fillId="0" borderId="0" xfId="0" applyNumberFormat="1" applyFont="1"/>
    <xf numFmtId="0" fontId="18" fillId="0" borderId="0" xfId="0" applyFont="1"/>
    <xf numFmtId="0" fontId="19" fillId="0" borderId="0" xfId="0" applyFont="1" applyAlignment="1"/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0" fillId="3" borderId="4" xfId="1" applyFont="1" applyFill="1" applyBorder="1" applyAlignment="1" applyProtection="1">
      <alignment horizontal="center" wrapText="1"/>
      <protection hidden="1"/>
    </xf>
    <xf numFmtId="0" fontId="20" fillId="0" borderId="0" xfId="0" applyFont="1"/>
    <xf numFmtId="0" fontId="20" fillId="0" borderId="0" xfId="0" applyFont="1" applyAlignment="1"/>
    <xf numFmtId="165" fontId="17" fillId="0" borderId="13" xfId="1" applyNumberFormat="1" applyFont="1" applyBorder="1" applyAlignment="1" applyProtection="1">
      <alignment horizontal="center" vertical="center" wrapText="1"/>
      <protection hidden="1"/>
    </xf>
    <xf numFmtId="164" fontId="17" fillId="0" borderId="13" xfId="1" applyNumberFormat="1" applyFont="1" applyBorder="1" applyAlignment="1" applyProtection="1">
      <alignment horizontal="center" vertical="center" wrapText="1"/>
      <protection hidden="1"/>
    </xf>
    <xf numFmtId="164" fontId="17" fillId="0" borderId="0" xfId="1" applyNumberFormat="1" applyFont="1" applyBorder="1" applyAlignment="1" applyProtection="1">
      <alignment horizontal="center" vertical="center" wrapText="1"/>
      <protection hidden="1"/>
    </xf>
    <xf numFmtId="0" fontId="22" fillId="0" borderId="4" xfId="1" applyFont="1" applyBorder="1" applyAlignment="1" applyProtection="1">
      <alignment horizontal="center" vertical="center" wrapText="1"/>
      <protection hidden="1"/>
    </xf>
    <xf numFmtId="0" fontId="23" fillId="0" borderId="0" xfId="0" applyFont="1"/>
    <xf numFmtId="165" fontId="24" fillId="0" borderId="6" xfId="1" applyNumberFormat="1" applyFont="1" applyBorder="1" applyAlignment="1" applyProtection="1">
      <alignment horizontal="center" vertical="center" wrapText="1"/>
      <protection hidden="1"/>
    </xf>
    <xf numFmtId="165" fontId="23" fillId="0" borderId="0" xfId="0" applyNumberFormat="1" applyFont="1"/>
    <xf numFmtId="164" fontId="24" fillId="0" borderId="6" xfId="1" applyNumberFormat="1" applyFont="1" applyBorder="1" applyAlignment="1" applyProtection="1">
      <alignment horizontal="center" vertical="center" wrapText="1"/>
      <protection hidden="1"/>
    </xf>
    <xf numFmtId="0" fontId="25" fillId="0" borderId="0" xfId="1" applyFont="1"/>
    <xf numFmtId="0" fontId="24" fillId="0" borderId="4" xfId="1" applyFont="1" applyBorder="1" applyAlignment="1" applyProtection="1">
      <alignment horizontal="left" vertical="top" wrapText="1" shrinkToFit="1"/>
      <protection hidden="1"/>
    </xf>
    <xf numFmtId="0" fontId="24" fillId="0" borderId="4" xfId="1" applyFont="1" applyBorder="1" applyAlignment="1" applyProtection="1">
      <alignment horizontal="left" vertical="top" wrapText="1"/>
      <protection hidden="1"/>
    </xf>
    <xf numFmtId="0" fontId="24" fillId="0" borderId="4" xfId="1" applyFont="1" applyBorder="1" applyAlignment="1" applyProtection="1">
      <alignment horizontal="left" vertical="top"/>
      <protection hidden="1"/>
    </xf>
    <xf numFmtId="0" fontId="11" fillId="0" borderId="0" xfId="1" applyFont="1" applyBorder="1" applyAlignment="1" applyProtection="1">
      <alignment horizontal="center" vertical="center" wrapText="1"/>
      <protection hidden="1"/>
    </xf>
    <xf numFmtId="0" fontId="15" fillId="0" borderId="0" xfId="1" applyFont="1" applyBorder="1" applyAlignment="1" applyProtection="1">
      <alignment horizontal="left" vertical="top" wrapText="1"/>
      <protection hidden="1"/>
    </xf>
    <xf numFmtId="0" fontId="12" fillId="0" borderId="0" xfId="1" applyFont="1" applyBorder="1" applyAlignment="1" applyProtection="1">
      <alignment horizontal="left" vertical="top"/>
      <protection hidden="1"/>
    </xf>
    <xf numFmtId="0" fontId="11" fillId="0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Fill="1" applyBorder="1" applyAlignment="1" applyProtection="1">
      <alignment horizontal="left" vertical="top" wrapText="1"/>
      <protection hidden="1"/>
    </xf>
    <xf numFmtId="0" fontId="12" fillId="0" borderId="0" xfId="1" applyFont="1" applyFill="1" applyBorder="1" applyAlignment="1" applyProtection="1">
      <alignment horizontal="left" vertical="top"/>
      <protection hidden="1"/>
    </xf>
    <xf numFmtId="164" fontId="1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Border="1" applyAlignment="1" applyProtection="1">
      <alignment horizontal="center" wrapText="1"/>
      <protection hidden="1"/>
    </xf>
    <xf numFmtId="0" fontId="26" fillId="0" borderId="1" xfId="0" applyFont="1" applyBorder="1" applyAlignment="1">
      <alignment horizontal="left" vertical="center" wrapText="1"/>
    </xf>
    <xf numFmtId="0" fontId="10" fillId="3" borderId="15" xfId="1" applyFont="1" applyFill="1" applyBorder="1" applyAlignment="1" applyProtection="1">
      <alignment horizontal="center" wrapText="1"/>
      <protection hidden="1"/>
    </xf>
    <xf numFmtId="0" fontId="9" fillId="0" borderId="0" xfId="1" applyAlignment="1">
      <alignment vertical="top"/>
    </xf>
    <xf numFmtId="0" fontId="10" fillId="3" borderId="17" xfId="1" applyFont="1" applyFill="1" applyBorder="1" applyAlignment="1" applyProtection="1">
      <alignment horizontal="center" wrapText="1"/>
      <protection hidden="1"/>
    </xf>
    <xf numFmtId="0" fontId="12" fillId="0" borderId="18" xfId="1" applyFont="1" applyBorder="1" applyAlignment="1" applyProtection="1">
      <alignment horizontal="left" vertical="top"/>
      <protection hidden="1"/>
    </xf>
    <xf numFmtId="0" fontId="9" fillId="0" borderId="0" xfId="1" applyFill="1"/>
    <xf numFmtId="0" fontId="10" fillId="0" borderId="12" xfId="1" applyFont="1" applyFill="1" applyBorder="1" applyAlignment="1" applyProtection="1">
      <alignment horizontal="center" wrapText="1"/>
      <protection hidden="1"/>
    </xf>
    <xf numFmtId="0" fontId="22" fillId="0" borderId="12" xfId="1" applyFont="1" applyFill="1" applyBorder="1" applyAlignment="1" applyProtection="1">
      <alignment horizontal="center" vertical="center" wrapText="1"/>
      <protection hidden="1"/>
    </xf>
    <xf numFmtId="0" fontId="24" fillId="0" borderId="12" xfId="1" applyFont="1" applyFill="1" applyBorder="1" applyAlignment="1" applyProtection="1">
      <alignment horizontal="left" vertical="top" wrapText="1" shrinkToFit="1"/>
      <protection hidden="1"/>
    </xf>
    <xf numFmtId="0" fontId="24" fillId="0" borderId="12" xfId="1" applyFont="1" applyFill="1" applyBorder="1" applyAlignment="1" applyProtection="1">
      <alignment horizontal="left" vertical="top" wrapText="1"/>
      <protection hidden="1"/>
    </xf>
    <xf numFmtId="165" fontId="12" fillId="0" borderId="12" xfId="1" applyNumberFormat="1" applyFont="1" applyFill="1" applyBorder="1" applyAlignment="1" applyProtection="1">
      <alignment horizontal="left" vertical="top" wrapText="1"/>
      <protection hidden="1"/>
    </xf>
    <xf numFmtId="165" fontId="24" fillId="0" borderId="12" xfId="1" applyNumberFormat="1" applyFont="1" applyFill="1" applyBorder="1" applyAlignment="1" applyProtection="1">
      <alignment horizontal="center" vertical="center" wrapText="1"/>
      <protection hidden="1"/>
    </xf>
    <xf numFmtId="165" fontId="1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1" applyFont="1" applyFill="1" applyBorder="1" applyAlignment="1" applyProtection="1">
      <alignment horizontal="left" vertical="top"/>
      <protection hidden="1"/>
    </xf>
    <xf numFmtId="0" fontId="12" fillId="0" borderId="12" xfId="1" applyFont="1" applyFill="1" applyBorder="1" applyAlignment="1" applyProtection="1">
      <alignment horizontal="left" vertical="top"/>
      <protection hidden="1"/>
    </xf>
    <xf numFmtId="164" fontId="24" fillId="0" borderId="12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2" xfId="1" applyNumberFormat="1" applyFont="1" applyFill="1" applyBorder="1" applyAlignment="1" applyProtection="1">
      <alignment horizontal="left" vertical="top"/>
      <protection hidden="1"/>
    </xf>
    <xf numFmtId="0" fontId="15" fillId="0" borderId="12" xfId="1" applyFont="1" applyFill="1" applyBorder="1" applyAlignment="1" applyProtection="1">
      <alignment horizontal="left" vertical="top" wrapText="1"/>
      <protection hidden="1"/>
    </xf>
    <xf numFmtId="0" fontId="9" fillId="0" borderId="0" xfId="1" applyFill="1" applyBorder="1"/>
    <xf numFmtId="0" fontId="27" fillId="0" borderId="0" xfId="1" applyFont="1"/>
    <xf numFmtId="0" fontId="28" fillId="0" borderId="0" xfId="1" applyFont="1"/>
    <xf numFmtId="0" fontId="24" fillId="0" borderId="0" xfId="1" applyFont="1"/>
    <xf numFmtId="0" fontId="24" fillId="0" borderId="4" xfId="1" quotePrefix="1" applyFont="1" applyBorder="1" applyAlignment="1" applyProtection="1">
      <alignment horizontal="left" vertical="top" wrapText="1"/>
      <protection hidden="1"/>
    </xf>
    <xf numFmtId="164" fontId="24" fillId="0" borderId="14" xfId="1" applyNumberFormat="1" applyFont="1" applyBorder="1" applyAlignment="1" applyProtection="1">
      <alignment horizontal="center" vertical="center" wrapText="1"/>
      <protection hidden="1"/>
    </xf>
    <xf numFmtId="0" fontId="24" fillId="0" borderId="4" xfId="1" applyFont="1" applyFill="1" applyBorder="1" applyAlignment="1" applyProtection="1">
      <alignment horizontal="left" vertical="top" wrapText="1"/>
      <protection hidden="1"/>
    </xf>
    <xf numFmtId="164" fontId="24" fillId="0" borderId="16" xfId="1" applyNumberFormat="1" applyFont="1" applyBorder="1" applyAlignment="1" applyProtection="1">
      <alignment horizontal="center" vertical="center" wrapText="1"/>
      <protection hidden="1"/>
    </xf>
    <xf numFmtId="0" fontId="22" fillId="0" borderId="17" xfId="1" applyFont="1" applyBorder="1" applyAlignment="1" applyProtection="1">
      <alignment horizontal="center" vertical="center" wrapText="1"/>
      <protection hidden="1"/>
    </xf>
    <xf numFmtId="0" fontId="22" fillId="0" borderId="0" xfId="1" applyFont="1" applyFill="1" applyBorder="1" applyAlignment="1" applyProtection="1">
      <alignment horizontal="center" vertical="center" wrapText="1"/>
      <protection hidden="1"/>
    </xf>
    <xf numFmtId="0" fontId="24" fillId="0" borderId="17" xfId="1" applyFont="1" applyBorder="1" applyAlignment="1" applyProtection="1">
      <alignment horizontal="left" vertical="top" wrapText="1"/>
      <protection hidden="1"/>
    </xf>
    <xf numFmtId="0" fontId="24" fillId="0" borderId="0" xfId="1" applyFont="1" applyFill="1" applyBorder="1" applyAlignment="1" applyProtection="1">
      <alignment horizontal="left" vertical="top" wrapText="1"/>
      <protection hidden="1"/>
    </xf>
    <xf numFmtId="0" fontId="24" fillId="0" borderId="17" xfId="1" applyFont="1" applyBorder="1" applyAlignment="1" applyProtection="1">
      <alignment horizontal="left" vertical="top"/>
      <protection hidden="1"/>
    </xf>
    <xf numFmtId="0" fontId="24" fillId="0" borderId="0" xfId="1" applyFont="1" applyFill="1" applyBorder="1" applyAlignment="1" applyProtection="1">
      <alignment horizontal="left" vertical="top"/>
      <protection hidden="1"/>
    </xf>
    <xf numFmtId="164" fontId="24" fillId="0" borderId="19" xfId="1" applyNumberFormat="1" applyFont="1" applyBorder="1" applyAlignment="1" applyProtection="1">
      <alignment horizontal="center" vertical="center" wrapText="1"/>
      <protection hidden="1"/>
    </xf>
    <xf numFmtId="164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Excel Built-in Normal" xfId="1"/>
    <cellStyle name="Standard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114292</xdr:rowOff>
    </xdr:from>
    <xdr:to>
      <xdr:col>5</xdr:col>
      <xdr:colOff>0</xdr:colOff>
      <xdr:row>1</xdr:row>
      <xdr:rowOff>150265</xdr:rowOff>
    </xdr:to>
    <xdr:pic>
      <xdr:nvPicPr>
        <xdr:cNvPr id="5" name="Grafik 4" descr="V:\Geschäftsstelle\B Ü R O &amp;  Internes\Logo DKSB\Aktuelles LOGO\210521_KSB_Logo_blau_neu ohne eV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114292"/>
          <a:ext cx="3943350" cy="874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E34"/>
  <sheetViews>
    <sheetView tabSelected="1" zoomScaleNormal="100" workbookViewId="0"/>
  </sheetViews>
  <sheetFormatPr baseColWidth="10" defaultRowHeight="16.5" x14ac:dyDescent="0.3"/>
  <cols>
    <col min="1" max="1" width="17.7109375" style="1" customWidth="1"/>
    <col min="2" max="2" width="48.7109375" style="1" customWidth="1"/>
    <col min="3" max="3" width="16.7109375" style="1" customWidth="1"/>
    <col min="4" max="4" width="26.7109375" style="1" customWidth="1"/>
    <col min="5" max="5" width="20.85546875" style="10" customWidth="1"/>
    <col min="6" max="16384" width="11.42578125" style="1"/>
  </cols>
  <sheetData>
    <row r="1" spans="1:5" ht="66" customHeight="1" x14ac:dyDescent="1">
      <c r="A1" s="39" t="s">
        <v>8</v>
      </c>
    </row>
    <row r="2" spans="1:5" s="2" customFormat="1" ht="32.25" thickBot="1" x14ac:dyDescent="0.55000000000000004">
      <c r="A2" s="4"/>
      <c r="B2" s="4"/>
      <c r="D2" s="103" t="s">
        <v>14</v>
      </c>
      <c r="E2" s="103"/>
    </row>
    <row r="3" spans="1:5" ht="47.25" customHeight="1" thickBot="1" x14ac:dyDescent="0.35">
      <c r="A3" s="5" t="s">
        <v>0</v>
      </c>
      <c r="B3" s="42"/>
      <c r="D3" s="101"/>
      <c r="E3" s="102"/>
    </row>
    <row r="4" spans="1:5" ht="17.25" customHeight="1" x14ac:dyDescent="0.3"/>
    <row r="5" spans="1:5" s="2" customFormat="1" ht="47.25" customHeight="1" x14ac:dyDescent="0.25">
      <c r="A5" s="5" t="s">
        <v>1</v>
      </c>
      <c r="B5" s="43"/>
      <c r="C5" s="5" t="s">
        <v>5</v>
      </c>
      <c r="D5" s="106"/>
      <c r="E5" s="107"/>
    </row>
    <row r="7" spans="1:5" s="3" customFormat="1" ht="47.25" customHeight="1" x14ac:dyDescent="0.25">
      <c r="A7" s="40" t="s">
        <v>9</v>
      </c>
      <c r="B7" s="43"/>
      <c r="C7" s="5" t="s">
        <v>6</v>
      </c>
      <c r="D7" s="106"/>
      <c r="E7" s="107"/>
    </row>
    <row r="8" spans="1:5" s="2" customFormat="1" ht="44.25" customHeight="1" x14ac:dyDescent="0.25">
      <c r="A8" s="104" t="s">
        <v>15</v>
      </c>
      <c r="B8" s="105"/>
      <c r="C8" s="105"/>
      <c r="D8" s="105"/>
      <c r="E8" s="11"/>
    </row>
    <row r="9" spans="1:5" ht="25.5" customHeight="1" x14ac:dyDescent="0.4">
      <c r="A9" s="41" t="s">
        <v>10</v>
      </c>
      <c r="B9" s="12" t="s">
        <v>2</v>
      </c>
      <c r="C9" s="12" t="s">
        <v>3</v>
      </c>
      <c r="D9" s="12" t="s">
        <v>4</v>
      </c>
      <c r="E9" s="27" t="s">
        <v>13</v>
      </c>
    </row>
    <row r="10" spans="1:5" s="31" customFormat="1" ht="25.5" customHeight="1" x14ac:dyDescent="0.4">
      <c r="A10" s="20" t="str">
        <f>D3&amp;" - 1"</f>
        <v xml:space="preserve"> - 1</v>
      </c>
      <c r="B10" s="28"/>
      <c r="C10" s="20"/>
      <c r="D10" s="29"/>
      <c r="E10" s="30"/>
    </row>
    <row r="11" spans="1:5" s="31" customFormat="1" ht="25.5" customHeight="1" x14ac:dyDescent="0.4">
      <c r="A11" s="20" t="str">
        <f>D3&amp;" - 2"</f>
        <v xml:space="preserve"> - 2</v>
      </c>
      <c r="B11" s="28"/>
      <c r="C11" s="20"/>
      <c r="D11" s="29"/>
      <c r="E11" s="30"/>
    </row>
    <row r="12" spans="1:5" s="31" customFormat="1" ht="25.5" customHeight="1" x14ac:dyDescent="0.4">
      <c r="A12" s="20" t="str">
        <f>D3&amp;" - 3"</f>
        <v xml:space="preserve"> - 3</v>
      </c>
      <c r="B12" s="28"/>
      <c r="C12" s="20"/>
      <c r="D12" s="29"/>
      <c r="E12" s="30"/>
    </row>
    <row r="13" spans="1:5" s="31" customFormat="1" ht="25.5" customHeight="1" x14ac:dyDescent="0.4">
      <c r="A13" s="20" t="str">
        <f>D3&amp;" - 4 "</f>
        <v xml:space="preserve"> - 4 </v>
      </c>
      <c r="B13" s="28"/>
      <c r="C13" s="20"/>
      <c r="D13" s="29"/>
      <c r="E13" s="30"/>
    </row>
    <row r="14" spans="1:5" s="31" customFormat="1" ht="25.5" customHeight="1" x14ac:dyDescent="0.4">
      <c r="A14" s="20" t="str">
        <f>D3&amp;" - 5"</f>
        <v xml:space="preserve"> - 5</v>
      </c>
      <c r="B14" s="28"/>
      <c r="C14" s="20"/>
      <c r="D14" s="29"/>
      <c r="E14" s="30"/>
    </row>
    <row r="15" spans="1:5" s="31" customFormat="1" ht="25.5" customHeight="1" x14ac:dyDescent="0.4">
      <c r="A15" s="20" t="str">
        <f>D3&amp;" - 6"</f>
        <v xml:space="preserve"> - 6</v>
      </c>
      <c r="B15" s="28"/>
      <c r="C15" s="20"/>
      <c r="D15" s="29"/>
      <c r="E15" s="30"/>
    </row>
    <row r="16" spans="1:5" s="31" customFormat="1" ht="25.5" customHeight="1" x14ac:dyDescent="0.4">
      <c r="A16" s="20" t="str">
        <f>D3&amp;" - 7"</f>
        <v xml:space="preserve"> - 7</v>
      </c>
      <c r="B16" s="28"/>
      <c r="C16" s="20"/>
      <c r="D16" s="29"/>
      <c r="E16" s="30"/>
    </row>
    <row r="17" spans="1:5" s="31" customFormat="1" ht="25.5" customHeight="1" x14ac:dyDescent="0.4">
      <c r="A17" s="20" t="str">
        <f>D3&amp;" - 8"</f>
        <v xml:space="preserve"> - 8</v>
      </c>
      <c r="B17" s="28"/>
      <c r="C17" s="20"/>
      <c r="D17" s="29"/>
      <c r="E17" s="30"/>
    </row>
    <row r="18" spans="1:5" s="31" customFormat="1" ht="25.5" customHeight="1" x14ac:dyDescent="0.4">
      <c r="A18" s="20" t="str">
        <f>D3&amp;" - 9"</f>
        <v xml:space="preserve"> - 9</v>
      </c>
      <c r="B18" s="28"/>
      <c r="C18" s="20"/>
      <c r="D18" s="29"/>
      <c r="E18" s="30"/>
    </row>
    <row r="19" spans="1:5" s="31" customFormat="1" ht="25.5" customHeight="1" x14ac:dyDescent="0.4">
      <c r="A19" s="20" t="str">
        <f>D3&amp;" - 10"</f>
        <v xml:space="preserve"> - 10</v>
      </c>
      <c r="B19" s="28"/>
      <c r="C19" s="20"/>
      <c r="D19" s="29"/>
      <c r="E19" s="30"/>
    </row>
    <row r="20" spans="1:5" s="31" customFormat="1" ht="25.5" customHeight="1" x14ac:dyDescent="0.4">
      <c r="A20" s="20" t="str">
        <f>D3&amp;" - 11"</f>
        <v xml:space="preserve"> - 11</v>
      </c>
      <c r="B20" s="28"/>
      <c r="C20" s="20"/>
      <c r="D20" s="29"/>
      <c r="E20" s="30"/>
    </row>
    <row r="21" spans="1:5" s="31" customFormat="1" ht="25.5" customHeight="1" x14ac:dyDescent="0.4">
      <c r="A21" s="20" t="str">
        <f>D3&amp;" - 12"</f>
        <v xml:space="preserve"> - 12</v>
      </c>
      <c r="B21" s="28"/>
      <c r="C21" s="20"/>
      <c r="D21" s="29"/>
      <c r="E21" s="30"/>
    </row>
    <row r="22" spans="1:5" s="31" customFormat="1" ht="25.5" customHeight="1" x14ac:dyDescent="0.4">
      <c r="A22" s="20" t="str">
        <f>D3&amp;" - 13"</f>
        <v xml:space="preserve"> - 13</v>
      </c>
      <c r="B22" s="28"/>
      <c r="C22" s="20"/>
      <c r="D22" s="29"/>
      <c r="E22" s="30"/>
    </row>
    <row r="23" spans="1:5" s="31" customFormat="1" ht="25.5" customHeight="1" x14ac:dyDescent="0.4">
      <c r="A23" s="20" t="str">
        <f>D3&amp;" - 14"</f>
        <v xml:space="preserve"> - 14</v>
      </c>
      <c r="B23" s="28"/>
      <c r="C23" s="20"/>
      <c r="D23" s="29"/>
      <c r="E23" s="30"/>
    </row>
    <row r="24" spans="1:5" s="31" customFormat="1" ht="25.5" customHeight="1" x14ac:dyDescent="0.4">
      <c r="A24" s="20" t="str">
        <f>D3&amp;" - 15"</f>
        <v xml:space="preserve"> - 15</v>
      </c>
      <c r="B24" s="28"/>
      <c r="C24" s="20"/>
      <c r="D24" s="29"/>
      <c r="E24" s="30"/>
    </row>
    <row r="25" spans="1:5" s="31" customFormat="1" ht="25.5" customHeight="1" x14ac:dyDescent="0.4">
      <c r="A25" s="20" t="str">
        <f>D3&amp;" - 16"</f>
        <v xml:space="preserve"> - 16</v>
      </c>
      <c r="B25" s="28"/>
      <c r="C25" s="20"/>
      <c r="D25" s="29"/>
      <c r="E25" s="30"/>
    </row>
    <row r="26" spans="1:5" s="31" customFormat="1" ht="25.5" customHeight="1" x14ac:dyDescent="0.4">
      <c r="A26" s="20" t="str">
        <f>D3&amp;" - 17"</f>
        <v xml:space="preserve"> - 17</v>
      </c>
      <c r="B26" s="28"/>
      <c r="C26" s="20"/>
      <c r="D26" s="29"/>
      <c r="E26" s="30"/>
    </row>
    <row r="27" spans="1:5" s="31" customFormat="1" ht="25.5" customHeight="1" x14ac:dyDescent="0.4">
      <c r="A27" s="20" t="str">
        <f>D3&amp;" - 18"</f>
        <v xml:space="preserve"> - 18</v>
      </c>
      <c r="B27" s="28"/>
      <c r="C27" s="20"/>
      <c r="D27" s="29"/>
      <c r="E27" s="30"/>
    </row>
    <row r="28" spans="1:5" s="31" customFormat="1" ht="25.5" customHeight="1" x14ac:dyDescent="0.4">
      <c r="A28" s="20" t="str">
        <f>D3&amp;" - 19"</f>
        <v xml:space="preserve"> - 19</v>
      </c>
      <c r="B28" s="28"/>
      <c r="C28" s="20"/>
      <c r="D28" s="29"/>
      <c r="E28" s="30"/>
    </row>
    <row r="29" spans="1:5" s="31" customFormat="1" ht="25.5" customHeight="1" x14ac:dyDescent="0.4">
      <c r="A29" s="20" t="str">
        <f>D3&amp;" - 20"</f>
        <v xml:space="preserve"> - 20</v>
      </c>
      <c r="B29" s="28"/>
      <c r="C29" s="20"/>
      <c r="D29" s="29"/>
      <c r="E29" s="30"/>
    </row>
    <row r="30" spans="1:5" s="31" customFormat="1" ht="25.5" customHeight="1" x14ac:dyDescent="0.4">
      <c r="A30" s="20" t="str">
        <f>D3&amp;" - 21"</f>
        <v xml:space="preserve"> - 21</v>
      </c>
      <c r="B30" s="28"/>
      <c r="C30" s="20"/>
      <c r="D30" s="29"/>
      <c r="E30" s="30"/>
    </row>
    <row r="31" spans="1:5" s="31" customFormat="1" ht="25.5" customHeight="1" x14ac:dyDescent="0.4">
      <c r="A31" s="20" t="str">
        <f>D3&amp;" - 22"</f>
        <v xml:space="preserve"> - 22</v>
      </c>
      <c r="B31" s="28"/>
      <c r="C31" s="20"/>
      <c r="D31" s="29"/>
      <c r="E31" s="30"/>
    </row>
    <row r="32" spans="1:5" s="31" customFormat="1" ht="25.5" customHeight="1" x14ac:dyDescent="0.4">
      <c r="A32" s="20" t="str">
        <f>D3&amp;" - 23"</f>
        <v xml:space="preserve"> - 23</v>
      </c>
      <c r="B32" s="28"/>
      <c r="C32" s="20"/>
      <c r="D32" s="29"/>
      <c r="E32" s="30"/>
    </row>
    <row r="33" spans="1:5" s="31" customFormat="1" ht="25.5" customHeight="1" x14ac:dyDescent="0.4">
      <c r="A33" s="20" t="str">
        <f>D3&amp;" - 24"</f>
        <v xml:space="preserve"> - 24</v>
      </c>
      <c r="B33" s="28"/>
      <c r="C33" s="20"/>
      <c r="D33" s="29"/>
      <c r="E33" s="30"/>
    </row>
    <row r="34" spans="1:5" s="31" customFormat="1" ht="25.5" customHeight="1" x14ac:dyDescent="0.4">
      <c r="A34" s="20" t="str">
        <f>D3&amp;" - 25"</f>
        <v xml:space="preserve"> - 25</v>
      </c>
      <c r="B34" s="28"/>
      <c r="C34" s="20"/>
      <c r="D34" s="29"/>
      <c r="E34" s="30"/>
    </row>
  </sheetData>
  <mergeCells count="5">
    <mergeCell ref="D3:E3"/>
    <mergeCell ref="D2:E2"/>
    <mergeCell ref="A8:D8"/>
    <mergeCell ref="D5:E5"/>
    <mergeCell ref="D7:E7"/>
  </mergeCells>
  <conditionalFormatting sqref="B3 B5 D7 D5 D3 B10:D34">
    <cfRule type="cellIs" dxfId="3" priority="2" operator="equal">
      <formula>""</formula>
    </cfRule>
  </conditionalFormatting>
  <pageMargins left="0.39370078740157483" right="0.39370078740157483" top="0.59055118110236227" bottom="0.59055118110236227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35"/>
  <sheetViews>
    <sheetView zoomScaleNormal="100" workbookViewId="0">
      <selection activeCell="B2" sqref="B2:D2"/>
    </sheetView>
  </sheetViews>
  <sheetFormatPr baseColWidth="10" defaultRowHeight="16.5" x14ac:dyDescent="0.35"/>
  <cols>
    <col min="1" max="1" width="17.7109375" style="9" customWidth="1"/>
    <col min="2" max="2" width="48.7109375" style="9" customWidth="1"/>
    <col min="3" max="3" width="16.7109375" style="9" customWidth="1"/>
    <col min="4" max="4" width="26.7109375" style="9" customWidth="1"/>
    <col min="5" max="5" width="20.7109375" style="9" customWidth="1"/>
    <col min="6" max="16384" width="11.42578125" style="9"/>
  </cols>
  <sheetData>
    <row r="1" spans="1:7" ht="28.5" customHeight="1" x14ac:dyDescent="0.4">
      <c r="A1" s="67" t="s">
        <v>11</v>
      </c>
      <c r="B1" s="6" t="s">
        <v>2</v>
      </c>
      <c r="C1" s="7" t="s">
        <v>3</v>
      </c>
      <c r="D1" s="8" t="s">
        <v>4</v>
      </c>
      <c r="E1" s="27" t="s">
        <v>13</v>
      </c>
    </row>
    <row r="2" spans="1:7" s="33" customFormat="1" ht="36" customHeight="1" x14ac:dyDescent="0.4">
      <c r="A2" s="26" t="str">
        <f>'Artikelliste 1-25'!D3&amp;" - 26"</f>
        <v xml:space="preserve"> - 26</v>
      </c>
      <c r="B2" s="25"/>
      <c r="C2" s="19"/>
      <c r="D2" s="21"/>
      <c r="E2" s="32"/>
    </row>
    <row r="3" spans="1:7" s="33" customFormat="1" ht="36" customHeight="1" x14ac:dyDescent="0.4">
      <c r="A3" s="26" t="str">
        <f>'Artikelliste 1-25'!D3&amp;" - 27"</f>
        <v xml:space="preserve"> - 27</v>
      </c>
      <c r="B3" s="25"/>
      <c r="C3" s="19"/>
      <c r="D3" s="21"/>
      <c r="E3" s="32"/>
    </row>
    <row r="4" spans="1:7" s="33" customFormat="1" ht="36" customHeight="1" x14ac:dyDescent="0.4">
      <c r="A4" s="26" t="str">
        <f>'Artikelliste 1-25'!D3&amp;" - 28"</f>
        <v xml:space="preserve"> - 28</v>
      </c>
      <c r="B4" s="25"/>
      <c r="C4" s="19"/>
      <c r="D4" s="21"/>
      <c r="E4" s="32"/>
    </row>
    <row r="5" spans="1:7" s="33" customFormat="1" ht="36" customHeight="1" x14ac:dyDescent="0.4">
      <c r="A5" s="26" t="str">
        <f>'Artikelliste 1-25'!D3&amp;" - 29"</f>
        <v xml:space="preserve"> - 29</v>
      </c>
      <c r="B5" s="25"/>
      <c r="C5" s="19"/>
      <c r="D5" s="21"/>
      <c r="E5" s="32"/>
    </row>
    <row r="6" spans="1:7" s="33" customFormat="1" ht="36" customHeight="1" x14ac:dyDescent="0.4">
      <c r="A6" s="26" t="str">
        <f>'Artikelliste 1-25'!D3&amp;" - 30"</f>
        <v xml:space="preserve"> - 30</v>
      </c>
      <c r="B6" s="25"/>
      <c r="C6" s="19"/>
      <c r="D6" s="21"/>
      <c r="E6" s="32"/>
    </row>
    <row r="7" spans="1:7" s="33" customFormat="1" ht="36" customHeight="1" x14ac:dyDescent="0.4">
      <c r="A7" s="26" t="str">
        <f>'Artikelliste 1-25'!D3&amp;" - 31"</f>
        <v xml:space="preserve"> - 31</v>
      </c>
      <c r="B7" s="25"/>
      <c r="C7" s="19"/>
      <c r="D7" s="21"/>
      <c r="E7" s="32"/>
      <c r="G7" s="34"/>
    </row>
    <row r="8" spans="1:7" s="33" customFormat="1" ht="36" customHeight="1" x14ac:dyDescent="0.4">
      <c r="A8" s="26" t="str">
        <f>'Artikelliste 1-25'!D3&amp;" - 32"</f>
        <v xml:space="preserve"> - 32</v>
      </c>
      <c r="B8" s="25"/>
      <c r="C8" s="19"/>
      <c r="D8" s="21"/>
      <c r="E8" s="32"/>
    </row>
    <row r="9" spans="1:7" s="33" customFormat="1" ht="36" customHeight="1" x14ac:dyDescent="0.4">
      <c r="A9" s="26" t="str">
        <f>'Artikelliste 1-25'!D3&amp;" - 33"</f>
        <v xml:space="preserve"> - 33</v>
      </c>
      <c r="B9" s="25"/>
      <c r="C9" s="19"/>
      <c r="D9" s="21"/>
      <c r="E9" s="32"/>
    </row>
    <row r="10" spans="1:7" s="33" customFormat="1" ht="36" customHeight="1" x14ac:dyDescent="0.4">
      <c r="A10" s="26" t="str">
        <f>'Artikelliste 1-25'!D3&amp;" - 34"</f>
        <v xml:space="preserve"> - 34</v>
      </c>
      <c r="B10" s="25"/>
      <c r="C10" s="19"/>
      <c r="D10" s="21"/>
      <c r="E10" s="32"/>
    </row>
    <row r="11" spans="1:7" s="33" customFormat="1" ht="36" customHeight="1" x14ac:dyDescent="0.4">
      <c r="A11" s="26" t="str">
        <f>'Artikelliste 1-25'!D3&amp;" - 35"</f>
        <v xml:space="preserve"> - 35</v>
      </c>
      <c r="B11" s="25"/>
      <c r="C11" s="19"/>
      <c r="D11" s="21"/>
      <c r="E11" s="32"/>
    </row>
    <row r="12" spans="1:7" s="33" customFormat="1" ht="36" customHeight="1" x14ac:dyDescent="0.4">
      <c r="A12" s="26" t="str">
        <f>'Artikelliste 1-25'!D3&amp;" - 36"</f>
        <v xml:space="preserve"> - 36</v>
      </c>
      <c r="B12" s="25"/>
      <c r="C12" s="19"/>
      <c r="D12" s="21"/>
      <c r="E12" s="32"/>
    </row>
    <row r="13" spans="1:7" s="33" customFormat="1" ht="36" customHeight="1" x14ac:dyDescent="0.4">
      <c r="A13" s="26" t="str">
        <f>'Artikelliste 1-25'!D3&amp;" - 37"</f>
        <v xml:space="preserve"> - 37</v>
      </c>
      <c r="B13" s="25"/>
      <c r="C13" s="19"/>
      <c r="D13" s="21"/>
      <c r="E13" s="32"/>
    </row>
    <row r="14" spans="1:7" s="33" customFormat="1" ht="36" customHeight="1" x14ac:dyDescent="0.4">
      <c r="A14" s="26" t="str">
        <f>'Artikelliste 1-25'!D3&amp;" - 38"</f>
        <v xml:space="preserve"> - 38</v>
      </c>
      <c r="B14" s="25"/>
      <c r="C14" s="19"/>
      <c r="D14" s="21"/>
      <c r="E14" s="32"/>
    </row>
    <row r="15" spans="1:7" s="33" customFormat="1" ht="36" customHeight="1" x14ac:dyDescent="0.4">
      <c r="A15" s="26" t="str">
        <f>'Artikelliste 1-25'!D3&amp;" - 39"</f>
        <v xml:space="preserve"> - 39</v>
      </c>
      <c r="B15" s="25"/>
      <c r="C15" s="19"/>
      <c r="D15" s="21"/>
      <c r="E15" s="32"/>
    </row>
    <row r="16" spans="1:7" s="33" customFormat="1" ht="36" customHeight="1" x14ac:dyDescent="0.4">
      <c r="A16" s="26" t="str">
        <f>'Artikelliste 1-25'!D3&amp;" - 40"</f>
        <v xml:space="preserve"> - 40</v>
      </c>
      <c r="B16" s="25"/>
      <c r="C16" s="19"/>
      <c r="D16" s="21"/>
      <c r="E16" s="32"/>
    </row>
    <row r="17" spans="1:5" s="33" customFormat="1" ht="36" customHeight="1" x14ac:dyDescent="0.4">
      <c r="A17" s="26" t="str">
        <f>'Artikelliste 1-25'!D3&amp;" - 41"</f>
        <v xml:space="preserve"> - 41</v>
      </c>
      <c r="B17" s="25"/>
      <c r="C17" s="19"/>
      <c r="D17" s="21"/>
      <c r="E17" s="32"/>
    </row>
    <row r="18" spans="1:5" s="33" customFormat="1" ht="36" customHeight="1" x14ac:dyDescent="0.4">
      <c r="A18" s="26" t="str">
        <f>'Artikelliste 1-25'!D3&amp;" - 42"</f>
        <v xml:space="preserve"> - 42</v>
      </c>
      <c r="B18" s="25"/>
      <c r="C18" s="19"/>
      <c r="D18" s="21"/>
      <c r="E18" s="32"/>
    </row>
    <row r="19" spans="1:5" s="33" customFormat="1" ht="36" customHeight="1" x14ac:dyDescent="0.4">
      <c r="A19" s="26" t="str">
        <f>'Artikelliste 1-25'!D3&amp;" - 43"</f>
        <v xml:space="preserve"> - 43</v>
      </c>
      <c r="B19" s="25"/>
      <c r="C19" s="19"/>
      <c r="D19" s="21"/>
      <c r="E19" s="32"/>
    </row>
    <row r="20" spans="1:5" s="33" customFormat="1" ht="36" customHeight="1" x14ac:dyDescent="0.4">
      <c r="A20" s="26" t="str">
        <f>'Artikelliste 1-25'!D3&amp;" - 44"</f>
        <v xml:space="preserve"> - 44</v>
      </c>
      <c r="B20" s="25"/>
      <c r="C20" s="19"/>
      <c r="D20" s="21"/>
      <c r="E20" s="32"/>
    </row>
    <row r="21" spans="1:5" s="33" customFormat="1" ht="36" customHeight="1" x14ac:dyDescent="0.4">
      <c r="A21" s="26" t="str">
        <f>'Artikelliste 1-25'!D3&amp;" - 45"</f>
        <v xml:space="preserve"> - 45</v>
      </c>
      <c r="B21" s="25"/>
      <c r="C21" s="19"/>
      <c r="D21" s="21"/>
      <c r="E21" s="32"/>
    </row>
    <row r="22" spans="1:5" s="33" customFormat="1" ht="36" customHeight="1" x14ac:dyDescent="0.4">
      <c r="A22" s="26" t="str">
        <f>'Artikelliste 1-25'!D3&amp;" - 46"</f>
        <v xml:space="preserve"> - 46</v>
      </c>
      <c r="B22" s="25"/>
      <c r="C22" s="19"/>
      <c r="D22" s="21"/>
      <c r="E22" s="32"/>
    </row>
    <row r="23" spans="1:5" s="33" customFormat="1" ht="36" customHeight="1" x14ac:dyDescent="0.4">
      <c r="A23" s="26" t="str">
        <f>'Artikelliste 1-25'!D3&amp;" - 47"</f>
        <v xml:space="preserve"> - 47</v>
      </c>
      <c r="B23" s="25"/>
      <c r="C23" s="19"/>
      <c r="D23" s="21"/>
      <c r="E23" s="32"/>
    </row>
    <row r="24" spans="1:5" s="33" customFormat="1" ht="36" customHeight="1" x14ac:dyDescent="0.4">
      <c r="A24" s="26" t="str">
        <f>'Artikelliste 1-25'!D3&amp;" - 48"</f>
        <v xml:space="preserve"> - 48</v>
      </c>
      <c r="B24" s="25"/>
      <c r="C24" s="19"/>
      <c r="D24" s="21"/>
      <c r="E24" s="32"/>
    </row>
    <row r="25" spans="1:5" s="33" customFormat="1" ht="36" customHeight="1" x14ac:dyDescent="0.4">
      <c r="A25" s="26" t="str">
        <f>'Artikelliste 1-25'!D3&amp;" - 49"</f>
        <v xml:space="preserve"> - 49</v>
      </c>
      <c r="B25" s="25"/>
      <c r="C25" s="19"/>
      <c r="D25" s="21"/>
      <c r="E25" s="32"/>
    </row>
    <row r="26" spans="1:5" s="33" customFormat="1" ht="36" customHeight="1" x14ac:dyDescent="0.4">
      <c r="A26" s="26" t="str">
        <f>'Artikelliste 1-25'!D3&amp;" - 50"</f>
        <v xml:space="preserve"> - 50</v>
      </c>
      <c r="B26" s="25"/>
      <c r="C26" s="19"/>
      <c r="D26" s="21"/>
      <c r="E26" s="32"/>
    </row>
    <row r="27" spans="1:5" x14ac:dyDescent="0.35">
      <c r="A27"/>
      <c r="B27"/>
      <c r="C27"/>
      <c r="D27"/>
    </row>
    <row r="28" spans="1:5" x14ac:dyDescent="0.35">
      <c r="A28"/>
      <c r="B28"/>
      <c r="C28"/>
      <c r="D28"/>
    </row>
    <row r="29" spans="1:5" x14ac:dyDescent="0.35">
      <c r="A29"/>
      <c r="B29"/>
      <c r="C29"/>
      <c r="D29"/>
    </row>
    <row r="30" spans="1:5" x14ac:dyDescent="0.35">
      <c r="A30"/>
      <c r="B30"/>
      <c r="C30"/>
      <c r="D30"/>
    </row>
    <row r="31" spans="1:5" x14ac:dyDescent="0.35">
      <c r="A31"/>
      <c r="B31"/>
      <c r="C31"/>
      <c r="D31"/>
    </row>
    <row r="32" spans="1:5" hidden="1" x14ac:dyDescent="0.35">
      <c r="A32"/>
      <c r="B32"/>
      <c r="C32"/>
      <c r="D32"/>
    </row>
    <row r="33" spans="1:4" x14ac:dyDescent="0.35">
      <c r="A33"/>
      <c r="B33"/>
      <c r="C33"/>
      <c r="D33"/>
    </row>
    <row r="34" spans="1:4" x14ac:dyDescent="0.35">
      <c r="A34"/>
      <c r="B34"/>
      <c r="C34"/>
      <c r="D34"/>
    </row>
    <row r="35" spans="1:4" x14ac:dyDescent="0.35">
      <c r="A35"/>
      <c r="B35"/>
      <c r="C35"/>
      <c r="D35"/>
    </row>
  </sheetData>
  <conditionalFormatting sqref="B2:D26">
    <cfRule type="cellIs" dxfId="2" priority="1" operator="equal">
      <formula>""</formula>
    </cfRule>
  </conditionalFormatting>
  <pageMargins left="0.39370078740157483" right="0.39370078740157483" top="0.78740157480314965" bottom="0.78740157480314965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B2" sqref="B2:D2"/>
    </sheetView>
  </sheetViews>
  <sheetFormatPr baseColWidth="10" defaultRowHeight="16.5" x14ac:dyDescent="0.35"/>
  <cols>
    <col min="1" max="1" width="17.7109375" style="9" customWidth="1"/>
    <col min="2" max="2" width="48.7109375" style="9" customWidth="1"/>
    <col min="3" max="3" width="16.7109375" style="9" customWidth="1"/>
    <col min="4" max="4" width="26.7109375" style="9" customWidth="1"/>
    <col min="5" max="5" width="20.7109375" style="9" customWidth="1"/>
    <col min="6" max="16384" width="11.42578125" style="9"/>
  </cols>
  <sheetData>
    <row r="1" spans="1:7" ht="28.5" customHeight="1" x14ac:dyDescent="0.4">
      <c r="A1" s="67" t="s">
        <v>11</v>
      </c>
      <c r="B1" s="6" t="s">
        <v>2</v>
      </c>
      <c r="C1" s="7" t="s">
        <v>3</v>
      </c>
      <c r="D1" s="8" t="s">
        <v>4</v>
      </c>
      <c r="E1" s="27" t="s">
        <v>13</v>
      </c>
    </row>
    <row r="2" spans="1:7" s="33" customFormat="1" ht="36" customHeight="1" x14ac:dyDescent="0.4">
      <c r="A2" s="26" t="str">
        <f>'Artikelliste 1-25'!D3&amp;" - 51"</f>
        <v xml:space="preserve"> - 51</v>
      </c>
      <c r="B2" s="25"/>
      <c r="C2" s="19"/>
      <c r="D2" s="21"/>
      <c r="E2" s="32"/>
    </row>
    <row r="3" spans="1:7" s="33" customFormat="1" ht="36" customHeight="1" x14ac:dyDescent="0.4">
      <c r="A3" s="26" t="str">
        <f>'Artikelliste 1-25'!D3&amp;" - 52"</f>
        <v xml:space="preserve"> - 52</v>
      </c>
      <c r="B3" s="25"/>
      <c r="C3" s="19"/>
      <c r="D3" s="21"/>
      <c r="E3" s="32"/>
    </row>
    <row r="4" spans="1:7" s="33" customFormat="1" ht="36" customHeight="1" x14ac:dyDescent="0.4">
      <c r="A4" s="26" t="str">
        <f>'Artikelliste 1-25'!D3&amp;" - 53"</f>
        <v xml:space="preserve"> - 53</v>
      </c>
      <c r="B4" s="25"/>
      <c r="C4" s="19"/>
      <c r="D4" s="21"/>
      <c r="E4" s="32"/>
    </row>
    <row r="5" spans="1:7" s="33" customFormat="1" ht="36" customHeight="1" x14ac:dyDescent="0.4">
      <c r="A5" s="26" t="str">
        <f>'Artikelliste 1-25'!D3&amp;" - 54"</f>
        <v xml:space="preserve"> - 54</v>
      </c>
      <c r="B5" s="25"/>
      <c r="C5" s="19"/>
      <c r="D5" s="21"/>
      <c r="E5" s="32"/>
    </row>
    <row r="6" spans="1:7" s="33" customFormat="1" ht="36" customHeight="1" x14ac:dyDescent="0.4">
      <c r="A6" s="26" t="str">
        <f>'Artikelliste 1-25'!D3&amp;" - 55"</f>
        <v xml:space="preserve"> - 55</v>
      </c>
      <c r="B6" s="25"/>
      <c r="C6" s="19"/>
      <c r="D6" s="21"/>
      <c r="E6" s="32"/>
    </row>
    <row r="7" spans="1:7" s="33" customFormat="1" ht="36" customHeight="1" x14ac:dyDescent="0.4">
      <c r="A7" s="26" t="str">
        <f>'Artikelliste 1-25'!D3&amp;" - 56"</f>
        <v xml:space="preserve"> - 56</v>
      </c>
      <c r="B7" s="25"/>
      <c r="C7" s="19"/>
      <c r="D7" s="21"/>
      <c r="E7" s="32"/>
      <c r="G7" s="34"/>
    </row>
    <row r="8" spans="1:7" s="33" customFormat="1" ht="36" customHeight="1" x14ac:dyDescent="0.4">
      <c r="A8" s="26" t="str">
        <f>'Artikelliste 1-25'!D3&amp;" - 57"</f>
        <v xml:space="preserve"> - 57</v>
      </c>
      <c r="B8" s="25"/>
      <c r="C8" s="19"/>
      <c r="D8" s="21"/>
      <c r="E8" s="32"/>
    </row>
    <row r="9" spans="1:7" s="33" customFormat="1" ht="36" customHeight="1" x14ac:dyDescent="0.4">
      <c r="A9" s="26" t="str">
        <f>'Artikelliste 1-25'!D3&amp;" - 58"</f>
        <v xml:space="preserve"> - 58</v>
      </c>
      <c r="B9" s="25"/>
      <c r="C9" s="19"/>
      <c r="D9" s="21"/>
      <c r="E9" s="32"/>
    </row>
    <row r="10" spans="1:7" s="33" customFormat="1" ht="36" customHeight="1" x14ac:dyDescent="0.4">
      <c r="A10" s="26" t="str">
        <f>'Artikelliste 1-25'!D3&amp;" - 59"</f>
        <v xml:space="preserve"> - 59</v>
      </c>
      <c r="B10" s="25"/>
      <c r="C10" s="19"/>
      <c r="D10" s="21"/>
      <c r="E10" s="32"/>
    </row>
    <row r="11" spans="1:7" s="33" customFormat="1" ht="36" customHeight="1" x14ac:dyDescent="0.4">
      <c r="A11" s="26" t="str">
        <f>'Artikelliste 1-25'!D3&amp;" - 60"</f>
        <v xml:space="preserve"> - 60</v>
      </c>
      <c r="B11" s="25"/>
      <c r="C11" s="19"/>
      <c r="D11" s="21"/>
      <c r="E11" s="32"/>
    </row>
    <row r="12" spans="1:7" s="33" customFormat="1" ht="36" customHeight="1" x14ac:dyDescent="0.4">
      <c r="A12" s="26" t="str">
        <f>'Artikelliste 1-25'!D3&amp;" - 61"</f>
        <v xml:space="preserve"> - 61</v>
      </c>
      <c r="B12" s="25"/>
      <c r="C12" s="19"/>
      <c r="D12" s="21"/>
      <c r="E12" s="32"/>
    </row>
    <row r="13" spans="1:7" s="33" customFormat="1" ht="36" customHeight="1" x14ac:dyDescent="0.4">
      <c r="A13" s="26" t="str">
        <f>'Artikelliste 1-25'!D3&amp;" - 62"</f>
        <v xml:space="preserve"> - 62</v>
      </c>
      <c r="B13" s="25"/>
      <c r="C13" s="19"/>
      <c r="D13" s="21"/>
      <c r="E13" s="32"/>
    </row>
    <row r="14" spans="1:7" s="33" customFormat="1" ht="36" customHeight="1" x14ac:dyDescent="0.4">
      <c r="A14" s="26" t="str">
        <f>'Artikelliste 1-25'!D3&amp;" - 63"</f>
        <v xml:space="preserve"> - 63</v>
      </c>
      <c r="B14" s="25"/>
      <c r="C14" s="19"/>
      <c r="D14" s="21"/>
      <c r="E14" s="32"/>
    </row>
    <row r="15" spans="1:7" s="33" customFormat="1" ht="36" customHeight="1" x14ac:dyDescent="0.4">
      <c r="A15" s="26" t="str">
        <f>'Artikelliste 1-25'!D3&amp;" - 64"</f>
        <v xml:space="preserve"> - 64</v>
      </c>
      <c r="B15" s="25"/>
      <c r="C15" s="19"/>
      <c r="D15" s="21"/>
      <c r="E15" s="32"/>
    </row>
    <row r="16" spans="1:7" s="33" customFormat="1" ht="36" customHeight="1" x14ac:dyDescent="0.4">
      <c r="A16" s="26" t="str">
        <f>'Artikelliste 1-25'!D3&amp;" - 65"</f>
        <v xml:space="preserve"> - 65</v>
      </c>
      <c r="B16" s="25"/>
      <c r="C16" s="19"/>
      <c r="D16" s="21"/>
      <c r="E16" s="32"/>
    </row>
    <row r="17" spans="1:5" s="33" customFormat="1" ht="36" customHeight="1" x14ac:dyDescent="0.4">
      <c r="A17" s="26" t="str">
        <f>'Artikelliste 1-25'!D3&amp;" - 66"</f>
        <v xml:space="preserve"> - 66</v>
      </c>
      <c r="B17" s="25"/>
      <c r="C17" s="19"/>
      <c r="D17" s="21"/>
      <c r="E17" s="32"/>
    </row>
    <row r="18" spans="1:5" s="33" customFormat="1" ht="36" customHeight="1" x14ac:dyDescent="0.4">
      <c r="A18" s="26" t="str">
        <f>'Artikelliste 1-25'!D3&amp;" - 67"</f>
        <v xml:space="preserve"> - 67</v>
      </c>
      <c r="B18" s="25"/>
      <c r="C18" s="19"/>
      <c r="D18" s="21"/>
      <c r="E18" s="32"/>
    </row>
    <row r="19" spans="1:5" s="33" customFormat="1" ht="36" customHeight="1" x14ac:dyDescent="0.4">
      <c r="A19" s="26" t="str">
        <f>'Artikelliste 1-25'!D3&amp;" - 68"</f>
        <v xml:space="preserve"> - 68</v>
      </c>
      <c r="B19" s="25"/>
      <c r="C19" s="19"/>
      <c r="D19" s="21"/>
      <c r="E19" s="32"/>
    </row>
    <row r="20" spans="1:5" s="33" customFormat="1" ht="36" customHeight="1" x14ac:dyDescent="0.4">
      <c r="A20" s="26" t="str">
        <f>'Artikelliste 1-25'!D3&amp;" - 69"</f>
        <v xml:space="preserve"> - 69</v>
      </c>
      <c r="B20" s="25"/>
      <c r="C20" s="19"/>
      <c r="D20" s="21"/>
      <c r="E20" s="32"/>
    </row>
    <row r="21" spans="1:5" s="33" customFormat="1" ht="36" customHeight="1" x14ac:dyDescent="0.4">
      <c r="A21" s="26" t="str">
        <f>'Artikelliste 1-25'!D3&amp;" - 70"</f>
        <v xml:space="preserve"> - 70</v>
      </c>
      <c r="B21" s="25"/>
      <c r="C21" s="19"/>
      <c r="D21" s="21"/>
      <c r="E21" s="32"/>
    </row>
    <row r="22" spans="1:5" s="33" customFormat="1" ht="36" customHeight="1" x14ac:dyDescent="0.4">
      <c r="A22" s="26" t="str">
        <f>'Artikelliste 1-25'!D3&amp;" - 71"</f>
        <v xml:space="preserve"> - 71</v>
      </c>
      <c r="B22" s="25"/>
      <c r="C22" s="19"/>
      <c r="D22" s="21"/>
      <c r="E22" s="32"/>
    </row>
    <row r="23" spans="1:5" s="33" customFormat="1" ht="36" customHeight="1" x14ac:dyDescent="0.4">
      <c r="A23" s="26" t="str">
        <f>'Artikelliste 1-25'!D3&amp;" - 72"</f>
        <v xml:space="preserve"> - 72</v>
      </c>
      <c r="B23" s="25"/>
      <c r="C23" s="19"/>
      <c r="D23" s="21"/>
      <c r="E23" s="32"/>
    </row>
    <row r="24" spans="1:5" s="33" customFormat="1" ht="36" customHeight="1" x14ac:dyDescent="0.4">
      <c r="A24" s="26" t="str">
        <f>'Artikelliste 1-25'!D3&amp;" - 73"</f>
        <v xml:space="preserve"> - 73</v>
      </c>
      <c r="B24" s="25"/>
      <c r="C24" s="19"/>
      <c r="D24" s="21"/>
      <c r="E24" s="32"/>
    </row>
    <row r="25" spans="1:5" s="33" customFormat="1" ht="36" customHeight="1" x14ac:dyDescent="0.4">
      <c r="A25" s="26" t="str">
        <f>'Artikelliste 1-25'!D3&amp;" - 74"</f>
        <v xml:space="preserve"> - 74</v>
      </c>
      <c r="B25" s="25"/>
      <c r="C25" s="19"/>
      <c r="D25" s="21"/>
      <c r="E25" s="32"/>
    </row>
    <row r="26" spans="1:5" s="33" customFormat="1" ht="36" customHeight="1" x14ac:dyDescent="0.4">
      <c r="A26" s="26" t="str">
        <f>'Artikelliste 1-25'!D3&amp;" - 75"</f>
        <v xml:space="preserve"> - 75</v>
      </c>
      <c r="B26" s="25"/>
      <c r="C26" s="19"/>
      <c r="D26" s="21"/>
      <c r="E26" s="32"/>
    </row>
    <row r="27" spans="1:5" x14ac:dyDescent="0.35">
      <c r="A27"/>
      <c r="B27"/>
      <c r="C27"/>
      <c r="D27"/>
    </row>
    <row r="28" spans="1:5" x14ac:dyDescent="0.35">
      <c r="A28"/>
      <c r="B28"/>
      <c r="C28"/>
      <c r="D28"/>
    </row>
    <row r="29" spans="1:5" x14ac:dyDescent="0.35">
      <c r="A29"/>
      <c r="B29"/>
      <c r="C29"/>
      <c r="D29"/>
    </row>
    <row r="30" spans="1:5" x14ac:dyDescent="0.35">
      <c r="A30"/>
      <c r="B30"/>
      <c r="C30"/>
      <c r="D30"/>
    </row>
    <row r="31" spans="1:5" x14ac:dyDescent="0.35">
      <c r="A31"/>
      <c r="B31"/>
      <c r="C31"/>
      <c r="D31"/>
    </row>
    <row r="32" spans="1:5" hidden="1" x14ac:dyDescent="0.35">
      <c r="A32"/>
      <c r="B32"/>
      <c r="C32"/>
      <c r="D32"/>
    </row>
    <row r="33" spans="1:4" x14ac:dyDescent="0.35">
      <c r="A33"/>
      <c r="B33"/>
      <c r="C33"/>
      <c r="D33"/>
    </row>
    <row r="34" spans="1:4" x14ac:dyDescent="0.35">
      <c r="A34"/>
      <c r="B34"/>
      <c r="C34"/>
      <c r="D34"/>
    </row>
    <row r="35" spans="1:4" x14ac:dyDescent="0.35">
      <c r="A35"/>
      <c r="B35"/>
      <c r="C35"/>
      <c r="D35"/>
    </row>
  </sheetData>
  <conditionalFormatting sqref="B2:D26">
    <cfRule type="cellIs" dxfId="1" priority="1" operator="equal">
      <formula>""</formula>
    </cfRule>
  </conditionalFormatting>
  <pageMargins left="0.39370078740157483" right="0.39370078740157483" top="0.78740157480314965" bottom="0.78740157480314965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selection activeCell="B2" sqref="B2:D2"/>
    </sheetView>
  </sheetViews>
  <sheetFormatPr baseColWidth="10" defaultRowHeight="16.5" x14ac:dyDescent="0.35"/>
  <cols>
    <col min="1" max="1" width="17.7109375" style="9" customWidth="1"/>
    <col min="2" max="2" width="48.7109375" style="9" customWidth="1"/>
    <col min="3" max="3" width="16.7109375" style="9" customWidth="1"/>
    <col min="4" max="4" width="26.7109375" style="9" customWidth="1"/>
    <col min="5" max="5" width="20.7109375" style="9" customWidth="1"/>
    <col min="6" max="16384" width="11.42578125" style="9"/>
  </cols>
  <sheetData>
    <row r="1" spans="1:7" ht="28.5" customHeight="1" x14ac:dyDescent="0.4">
      <c r="A1" s="67" t="s">
        <v>11</v>
      </c>
      <c r="B1" s="6" t="s">
        <v>2</v>
      </c>
      <c r="C1" s="7" t="s">
        <v>3</v>
      </c>
      <c r="D1" s="8" t="s">
        <v>4</v>
      </c>
      <c r="E1" s="27" t="s">
        <v>13</v>
      </c>
    </row>
    <row r="2" spans="1:7" s="33" customFormat="1" ht="36" customHeight="1" x14ac:dyDescent="0.4">
      <c r="A2" s="26" t="str">
        <f>'Artikelliste 1-25'!$D$3&amp;" - 76"</f>
        <v xml:space="preserve"> - 76</v>
      </c>
      <c r="B2" s="25"/>
      <c r="C2" s="19"/>
      <c r="D2" s="21"/>
      <c r="E2" s="32"/>
    </row>
    <row r="3" spans="1:7" s="33" customFormat="1" ht="36" customHeight="1" x14ac:dyDescent="0.4">
      <c r="A3" s="26" t="str">
        <f>'Artikelliste 1-25'!$D$3&amp;" - 77"</f>
        <v xml:space="preserve"> - 77</v>
      </c>
      <c r="B3" s="25"/>
      <c r="C3" s="19"/>
      <c r="D3" s="21"/>
      <c r="E3" s="32"/>
    </row>
    <row r="4" spans="1:7" s="33" customFormat="1" ht="36" customHeight="1" x14ac:dyDescent="0.4">
      <c r="A4" s="26" t="str">
        <f>'Artikelliste 1-25'!$D$3&amp;" - 78"</f>
        <v xml:space="preserve"> - 78</v>
      </c>
      <c r="B4" s="25"/>
      <c r="C4" s="19"/>
      <c r="D4" s="21"/>
      <c r="E4" s="32"/>
    </row>
    <row r="5" spans="1:7" s="33" customFormat="1" ht="36" customHeight="1" x14ac:dyDescent="0.4">
      <c r="A5" s="26" t="str">
        <f>'Artikelliste 1-25'!$D$3&amp;" - 79"</f>
        <v xml:space="preserve"> - 79</v>
      </c>
      <c r="B5" s="25"/>
      <c r="C5" s="19"/>
      <c r="D5" s="21"/>
      <c r="E5" s="32"/>
    </row>
    <row r="6" spans="1:7" s="33" customFormat="1" ht="36" customHeight="1" x14ac:dyDescent="0.4">
      <c r="A6" s="26" t="str">
        <f>'Artikelliste 1-25'!$D$3&amp;" - 80"</f>
        <v xml:space="preserve"> - 80</v>
      </c>
      <c r="B6" s="25"/>
      <c r="C6" s="19"/>
      <c r="D6" s="21"/>
      <c r="E6" s="32"/>
    </row>
    <row r="7" spans="1:7" s="33" customFormat="1" ht="36" customHeight="1" x14ac:dyDescent="0.4">
      <c r="A7" s="26" t="str">
        <f>'Artikelliste 1-25'!$D$3&amp;" - 81"</f>
        <v xml:space="preserve"> - 81</v>
      </c>
      <c r="B7" s="25"/>
      <c r="C7" s="19"/>
      <c r="D7" s="21"/>
      <c r="E7" s="32"/>
      <c r="G7" s="34"/>
    </row>
    <row r="8" spans="1:7" s="33" customFormat="1" ht="36" customHeight="1" x14ac:dyDescent="0.4">
      <c r="A8" s="26" t="str">
        <f>'Artikelliste 1-25'!$D$3&amp;" - 82"</f>
        <v xml:space="preserve"> - 82</v>
      </c>
      <c r="B8" s="25"/>
      <c r="C8" s="19"/>
      <c r="D8" s="21"/>
      <c r="E8" s="32"/>
    </row>
    <row r="9" spans="1:7" s="33" customFormat="1" ht="36" customHeight="1" x14ac:dyDescent="0.4">
      <c r="A9" s="26" t="str">
        <f>'Artikelliste 1-25'!$D$3&amp;" - 83"</f>
        <v xml:space="preserve"> - 83</v>
      </c>
      <c r="B9" s="25"/>
      <c r="C9" s="19"/>
      <c r="D9" s="21"/>
      <c r="E9" s="32"/>
    </row>
    <row r="10" spans="1:7" s="33" customFormat="1" ht="36" customHeight="1" x14ac:dyDescent="0.4">
      <c r="A10" s="26" t="str">
        <f>'Artikelliste 1-25'!$D$3&amp;" - 84"</f>
        <v xml:space="preserve"> - 84</v>
      </c>
      <c r="B10" s="25"/>
      <c r="C10" s="19"/>
      <c r="D10" s="21"/>
      <c r="E10" s="32"/>
    </row>
    <row r="11" spans="1:7" s="33" customFormat="1" ht="36" customHeight="1" x14ac:dyDescent="0.4">
      <c r="A11" s="26" t="str">
        <f>'Artikelliste 1-25'!$D$3&amp;" - 85"</f>
        <v xml:space="preserve"> - 85</v>
      </c>
      <c r="B11" s="25"/>
      <c r="C11" s="19"/>
      <c r="D11" s="21"/>
      <c r="E11" s="32"/>
    </row>
    <row r="12" spans="1:7" s="33" customFormat="1" ht="36" customHeight="1" x14ac:dyDescent="0.4">
      <c r="A12" s="26" t="str">
        <f>'Artikelliste 1-25'!$D$3&amp;" - 86"</f>
        <v xml:space="preserve"> - 86</v>
      </c>
      <c r="B12" s="25"/>
      <c r="C12" s="19"/>
      <c r="D12" s="21"/>
      <c r="E12" s="32"/>
    </row>
    <row r="13" spans="1:7" s="33" customFormat="1" ht="36" customHeight="1" x14ac:dyDescent="0.4">
      <c r="A13" s="26" t="str">
        <f>'Artikelliste 1-25'!$D$3&amp;" - 87"</f>
        <v xml:space="preserve"> - 87</v>
      </c>
      <c r="B13" s="25"/>
      <c r="C13" s="19"/>
      <c r="D13" s="21"/>
      <c r="E13" s="32"/>
    </row>
    <row r="14" spans="1:7" s="33" customFormat="1" ht="36" customHeight="1" x14ac:dyDescent="0.4">
      <c r="A14" s="26" t="str">
        <f>'Artikelliste 1-25'!$D$3&amp;" - 88"</f>
        <v xml:space="preserve"> - 88</v>
      </c>
      <c r="B14" s="25"/>
      <c r="C14" s="19"/>
      <c r="D14" s="21"/>
      <c r="E14" s="32"/>
    </row>
    <row r="15" spans="1:7" s="33" customFormat="1" ht="36" customHeight="1" x14ac:dyDescent="0.4">
      <c r="A15" s="26" t="str">
        <f>'Artikelliste 1-25'!$D$3&amp;" - 89"</f>
        <v xml:space="preserve"> - 89</v>
      </c>
      <c r="B15" s="25"/>
      <c r="C15" s="19"/>
      <c r="D15" s="21"/>
      <c r="E15" s="32"/>
    </row>
    <row r="16" spans="1:7" s="33" customFormat="1" ht="36" customHeight="1" x14ac:dyDescent="0.4">
      <c r="A16" s="26" t="str">
        <f>'Artikelliste 1-25'!$D$3&amp;" - 90"</f>
        <v xml:space="preserve"> - 90</v>
      </c>
      <c r="B16" s="25"/>
      <c r="C16" s="19"/>
      <c r="D16" s="21"/>
      <c r="E16" s="32"/>
    </row>
    <row r="17" spans="1:5" s="33" customFormat="1" ht="36" customHeight="1" x14ac:dyDescent="0.4">
      <c r="A17" s="26" t="str">
        <f>'Artikelliste 1-25'!$D$3&amp;" - 91"</f>
        <v xml:space="preserve"> - 91</v>
      </c>
      <c r="B17" s="25"/>
      <c r="C17" s="19"/>
      <c r="D17" s="21"/>
      <c r="E17" s="32"/>
    </row>
    <row r="18" spans="1:5" s="33" customFormat="1" ht="36" customHeight="1" x14ac:dyDescent="0.4">
      <c r="A18" s="26" t="str">
        <f>'Artikelliste 1-25'!$D$3&amp;" - 92"</f>
        <v xml:space="preserve"> - 92</v>
      </c>
      <c r="B18" s="25"/>
      <c r="C18" s="19"/>
      <c r="D18" s="21"/>
      <c r="E18" s="32"/>
    </row>
    <row r="19" spans="1:5" s="33" customFormat="1" ht="36" customHeight="1" x14ac:dyDescent="0.4">
      <c r="A19" s="26" t="str">
        <f>'Artikelliste 1-25'!$D$3&amp;" - 93"</f>
        <v xml:space="preserve"> - 93</v>
      </c>
      <c r="B19" s="25"/>
      <c r="C19" s="19"/>
      <c r="D19" s="21"/>
      <c r="E19" s="32"/>
    </row>
    <row r="20" spans="1:5" s="33" customFormat="1" ht="36" customHeight="1" x14ac:dyDescent="0.4">
      <c r="A20" s="26" t="str">
        <f>'Artikelliste 1-25'!$D$3&amp;" - 94"</f>
        <v xml:space="preserve"> - 94</v>
      </c>
      <c r="B20" s="25"/>
      <c r="C20" s="19"/>
      <c r="D20" s="21"/>
      <c r="E20" s="32"/>
    </row>
    <row r="21" spans="1:5" s="33" customFormat="1" ht="36" customHeight="1" x14ac:dyDescent="0.4">
      <c r="A21" s="26" t="str">
        <f>'Artikelliste 1-25'!$D$3&amp;" - 95"</f>
        <v xml:space="preserve"> - 95</v>
      </c>
      <c r="B21" s="25"/>
      <c r="C21" s="19"/>
      <c r="D21" s="21"/>
      <c r="E21" s="32"/>
    </row>
    <row r="22" spans="1:5" s="33" customFormat="1" ht="36" customHeight="1" x14ac:dyDescent="0.4">
      <c r="A22" s="26" t="str">
        <f>'Artikelliste 1-25'!$D$3&amp;" - 96"</f>
        <v xml:space="preserve"> - 96</v>
      </c>
      <c r="B22" s="25"/>
      <c r="C22" s="19"/>
      <c r="D22" s="21"/>
      <c r="E22" s="32"/>
    </row>
    <row r="23" spans="1:5" s="33" customFormat="1" ht="36" customHeight="1" x14ac:dyDescent="0.4">
      <c r="A23" s="26" t="str">
        <f>'Artikelliste 1-25'!$D$3&amp;" - 97"</f>
        <v xml:space="preserve"> - 97</v>
      </c>
      <c r="B23" s="25"/>
      <c r="C23" s="19"/>
      <c r="D23" s="21"/>
      <c r="E23" s="32"/>
    </row>
    <row r="24" spans="1:5" s="33" customFormat="1" ht="36" customHeight="1" x14ac:dyDescent="0.4">
      <c r="A24" s="26" t="str">
        <f>'Artikelliste 1-25'!$D$3&amp;" - 98"</f>
        <v xml:space="preserve"> - 98</v>
      </c>
      <c r="B24" s="25"/>
      <c r="C24" s="19"/>
      <c r="D24" s="21"/>
      <c r="E24" s="32"/>
    </row>
    <row r="25" spans="1:5" s="33" customFormat="1" ht="36" customHeight="1" x14ac:dyDescent="0.4">
      <c r="A25" s="26" t="str">
        <f>'Artikelliste 1-25'!$D$3&amp;" - 99"</f>
        <v xml:space="preserve"> - 99</v>
      </c>
      <c r="B25" s="25"/>
      <c r="C25" s="19"/>
      <c r="D25" s="21"/>
      <c r="E25" s="32"/>
    </row>
    <row r="26" spans="1:5" s="33" customFormat="1" ht="36" customHeight="1" x14ac:dyDescent="0.4">
      <c r="A26" s="26" t="str">
        <f>'Artikelliste 1-25'!$D$3&amp;" - 100"</f>
        <v xml:space="preserve"> - 100</v>
      </c>
      <c r="B26" s="25"/>
      <c r="C26" s="19"/>
      <c r="D26" s="21"/>
      <c r="E26" s="32"/>
    </row>
    <row r="27" spans="1:5" x14ac:dyDescent="0.35">
      <c r="A27"/>
      <c r="B27"/>
      <c r="C27"/>
      <c r="D27"/>
    </row>
    <row r="28" spans="1:5" x14ac:dyDescent="0.35">
      <c r="A28"/>
      <c r="B28"/>
      <c r="C28"/>
      <c r="D28"/>
    </row>
    <row r="29" spans="1:5" x14ac:dyDescent="0.35">
      <c r="A29"/>
      <c r="B29"/>
      <c r="C29"/>
      <c r="D29"/>
    </row>
    <row r="30" spans="1:5" x14ac:dyDescent="0.35">
      <c r="A30"/>
      <c r="B30"/>
      <c r="C30"/>
      <c r="D30"/>
    </row>
    <row r="31" spans="1:5" x14ac:dyDescent="0.35">
      <c r="A31"/>
      <c r="B31"/>
      <c r="C31"/>
      <c r="D31"/>
    </row>
    <row r="32" spans="1:5" hidden="1" x14ac:dyDescent="0.35">
      <c r="A32"/>
      <c r="B32"/>
      <c r="C32"/>
      <c r="D32"/>
    </row>
    <row r="33" spans="1:4" x14ac:dyDescent="0.35">
      <c r="A33"/>
      <c r="B33"/>
      <c r="C33"/>
      <c r="D33"/>
    </row>
    <row r="34" spans="1:4" x14ac:dyDescent="0.35">
      <c r="A34"/>
      <c r="B34"/>
      <c r="C34"/>
      <c r="D34"/>
    </row>
    <row r="35" spans="1:4" x14ac:dyDescent="0.35">
      <c r="A35"/>
      <c r="B35"/>
      <c r="C35"/>
      <c r="D35"/>
    </row>
  </sheetData>
  <conditionalFormatting sqref="B2:D26">
    <cfRule type="cellIs" dxfId="0" priority="1" operator="equal">
      <formula>""</formula>
    </cfRule>
  </conditionalFormatting>
  <pageMargins left="0.39370078740157483" right="0.39370078740157483" top="0.78740157480314965" bottom="0.78740157480314965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zoomScale="85" zoomScaleNormal="85" workbookViewId="0">
      <selection activeCell="A44" sqref="A44:XFD44"/>
    </sheetView>
  </sheetViews>
  <sheetFormatPr baseColWidth="10" defaultColWidth="11.7109375" defaultRowHeight="15" x14ac:dyDescent="0.25"/>
  <cols>
    <col min="1" max="1" width="75.7109375" style="13" customWidth="1"/>
    <col min="2" max="2" width="11.42578125" style="72" customWidth="1"/>
    <col min="3" max="3" width="75.7109375" style="13" customWidth="1"/>
    <col min="4" max="4" width="11.42578125" style="72" customWidth="1"/>
    <col min="5" max="5" width="75.7109375" style="13" customWidth="1"/>
    <col min="6" max="16384" width="11.7109375" style="13"/>
  </cols>
  <sheetData>
    <row r="1" spans="1:5" s="46" customFormat="1" ht="34.5" customHeight="1" x14ac:dyDescent="0.25">
      <c r="A1" s="44" t="s">
        <v>12</v>
      </c>
      <c r="B1" s="73"/>
      <c r="C1" s="44" t="s">
        <v>12</v>
      </c>
      <c r="D1" s="73"/>
      <c r="E1" s="44" t="s">
        <v>12</v>
      </c>
    </row>
    <row r="2" spans="1:5" s="51" customFormat="1" ht="36.75" customHeight="1" x14ac:dyDescent="0.5">
      <c r="A2" s="50" t="str">
        <f>'Artikelliste 1-25'!D3&amp;" - 1"</f>
        <v xml:space="preserve"> - 1</v>
      </c>
      <c r="B2" s="74"/>
      <c r="C2" s="50" t="str">
        <f>'Artikelliste 1-25'!D3&amp;" - 2"</f>
        <v xml:space="preserve"> - 2</v>
      </c>
      <c r="D2" s="74"/>
      <c r="E2" s="50" t="str">
        <f>'Artikelliste 1-25'!D3&amp;" - 3"</f>
        <v xml:space="preserve"> - 3</v>
      </c>
    </row>
    <row r="3" spans="1:5" s="51" customFormat="1" ht="69.95" customHeight="1" x14ac:dyDescent="0.5">
      <c r="A3" s="56" t="str">
        <f>IF('Artikelliste 1-25'!B10="","",'Artikelliste 1-25'!B10)</f>
        <v/>
      </c>
      <c r="B3" s="75"/>
      <c r="C3" s="57" t="str">
        <f>IF('Artikelliste 1-25'!B11="","",'Artikelliste 1-25'!B11)</f>
        <v/>
      </c>
      <c r="D3" s="76"/>
      <c r="E3" s="57" t="str">
        <f>IF('Artikelliste 1-25'!B12="","",'Artikelliste 1-25'!B12)</f>
        <v/>
      </c>
    </row>
    <row r="4" spans="1:5" s="55" customFormat="1" ht="36.75" customHeight="1" x14ac:dyDescent="0.5">
      <c r="A4" s="57" t="str">
        <f>"Größe:      "&amp;'Artikelliste 1-25'!C10</f>
        <v xml:space="preserve">Größe:      </v>
      </c>
      <c r="B4" s="76"/>
      <c r="C4" s="57" t="str">
        <f>"Größe:       "&amp;'Artikelliste 1-25'!C11</f>
        <v xml:space="preserve">Größe:       </v>
      </c>
      <c r="D4" s="76"/>
      <c r="E4" s="57" t="str">
        <f>"Größe:       "&amp;'Artikelliste 1-25'!C12</f>
        <v xml:space="preserve">Größe:       </v>
      </c>
    </row>
    <row r="5" spans="1:5" s="23" customFormat="1" ht="22.5" customHeight="1" x14ac:dyDescent="0.25">
      <c r="A5" s="24" t="s">
        <v>4</v>
      </c>
      <c r="B5" s="77"/>
      <c r="C5" s="22" t="s">
        <v>7</v>
      </c>
      <c r="D5" s="83"/>
      <c r="E5" s="22" t="s">
        <v>7</v>
      </c>
    </row>
    <row r="6" spans="1:5" s="53" customFormat="1" ht="36.75" customHeight="1" thickBot="1" x14ac:dyDescent="0.55000000000000004">
      <c r="A6" s="52" t="str">
        <f>IF(('Artikelliste 1-25'!D10)=0,"",('Artikelliste 1-25'!D10))</f>
        <v/>
      </c>
      <c r="B6" s="78"/>
      <c r="C6" s="52" t="str">
        <f>IF(('Artikelliste 1-25'!D11)=0,"",('Artikelliste 1-25'!D11))</f>
        <v/>
      </c>
      <c r="D6" s="78"/>
      <c r="E6" s="52" t="str">
        <f>IF(('Artikelliste 1-25'!D12)=0,"",('Artikelliste 1-25'!D12))</f>
        <v/>
      </c>
    </row>
    <row r="7" spans="1:5" s="37" customFormat="1" ht="60" customHeight="1" x14ac:dyDescent="0.5">
      <c r="A7" s="47"/>
      <c r="B7" s="79"/>
      <c r="C7" s="47"/>
      <c r="D7" s="79"/>
      <c r="E7" s="47"/>
    </row>
    <row r="8" spans="1:5" s="45" customFormat="1" ht="34.5" customHeight="1" x14ac:dyDescent="0.25">
      <c r="A8" s="44" t="s">
        <v>12</v>
      </c>
      <c r="B8" s="73"/>
      <c r="C8" s="44" t="s">
        <v>12</v>
      </c>
      <c r="D8" s="73"/>
      <c r="E8" s="44" t="s">
        <v>12</v>
      </c>
    </row>
    <row r="9" spans="1:5" s="51" customFormat="1" ht="36.75" customHeight="1" x14ac:dyDescent="0.5">
      <c r="A9" s="50" t="str">
        <f>'Artikelliste 1-25'!D3&amp;" - 4"</f>
        <v xml:space="preserve"> - 4</v>
      </c>
      <c r="B9" s="74"/>
      <c r="C9" s="50" t="str">
        <f>'Artikelliste 1-25'!D3&amp;" - 5"</f>
        <v xml:space="preserve"> - 5</v>
      </c>
      <c r="D9" s="74"/>
      <c r="E9" s="50" t="str">
        <f>'Artikelliste 1-25'!D3&amp;" - 6"</f>
        <v xml:space="preserve"> - 6</v>
      </c>
    </row>
    <row r="10" spans="1:5" s="51" customFormat="1" ht="69.95" customHeight="1" x14ac:dyDescent="0.5">
      <c r="A10" s="57" t="str">
        <f>IF('Artikelliste 1-25'!B13="","",'Artikelliste 1-25'!B13)</f>
        <v/>
      </c>
      <c r="B10" s="76"/>
      <c r="C10" s="57" t="str">
        <f>IF('Artikelliste 1-25'!B14="","",'Artikelliste 1-25'!B14)</f>
        <v/>
      </c>
      <c r="D10" s="76"/>
      <c r="E10" s="57" t="str">
        <f>IF('Artikelliste 1-25'!B15="","",'Artikelliste 1-25'!B15)</f>
        <v/>
      </c>
    </row>
    <row r="11" spans="1:5" s="55" customFormat="1" ht="36.75" customHeight="1" x14ac:dyDescent="0.5">
      <c r="A11" s="58" t="str">
        <f>"Größe:       "&amp;'Artikelliste 1-25'!C13</f>
        <v xml:space="preserve">Größe:       </v>
      </c>
      <c r="B11" s="80"/>
      <c r="C11" s="58" t="str">
        <f>"Größe:       "&amp;'Artikelliste 1-25'!C14</f>
        <v xml:space="preserve">Größe:       </v>
      </c>
      <c r="D11" s="80"/>
      <c r="E11" s="58" t="str">
        <f>"Größe:       "&amp;'Artikelliste 1-25'!C15</f>
        <v xml:space="preserve">Größe:       </v>
      </c>
    </row>
    <row r="12" spans="1:5" ht="22.5" customHeight="1" x14ac:dyDescent="0.25">
      <c r="A12" s="18" t="s">
        <v>7</v>
      </c>
      <c r="B12" s="81"/>
      <c r="C12" s="18" t="s">
        <v>7</v>
      </c>
      <c r="D12" s="81"/>
      <c r="E12" s="18" t="s">
        <v>7</v>
      </c>
    </row>
    <row r="13" spans="1:5" s="51" customFormat="1" ht="36.75" customHeight="1" thickBot="1" x14ac:dyDescent="0.55000000000000004">
      <c r="A13" s="54" t="str">
        <f>IF(('Artikelliste 1-25'!D13)=0,"",('Artikelliste 1-25'!D13))</f>
        <v/>
      </c>
      <c r="B13" s="82"/>
      <c r="C13" s="54" t="str">
        <f>IF(('Artikelliste 1-25'!D14)=0,"",('Artikelliste 1-25'!D14))</f>
        <v/>
      </c>
      <c r="D13" s="82"/>
      <c r="E13" s="54" t="str">
        <f>IF(('Artikelliste 1-25'!D15)=0,"",('Artikelliste 1-25'!D15))</f>
        <v/>
      </c>
    </row>
    <row r="14" spans="1:5" s="38" customFormat="1" ht="75" customHeight="1" x14ac:dyDescent="0.5">
      <c r="A14" s="48"/>
      <c r="B14" s="65"/>
      <c r="C14" s="48"/>
      <c r="D14" s="65"/>
      <c r="E14" s="48"/>
    </row>
    <row r="15" spans="1:5" s="45" customFormat="1" ht="34.5" customHeight="1" x14ac:dyDescent="0.25">
      <c r="A15" s="44" t="s">
        <v>12</v>
      </c>
      <c r="B15" s="73"/>
      <c r="C15" s="44" t="s">
        <v>12</v>
      </c>
      <c r="D15" s="73"/>
      <c r="E15" s="44" t="s">
        <v>12</v>
      </c>
    </row>
    <row r="16" spans="1:5" customFormat="1" ht="36.75" customHeight="1" x14ac:dyDescent="0.25">
      <c r="A16" s="50" t="str">
        <f>'Artikelliste 1-25'!D3&amp;" - 7"</f>
        <v xml:space="preserve"> - 7</v>
      </c>
      <c r="B16" s="74"/>
      <c r="C16" s="50" t="str">
        <f>'Artikelliste 1-25'!D3&amp;" - 8"</f>
        <v xml:space="preserve"> - 8</v>
      </c>
      <c r="D16" s="74"/>
      <c r="E16" s="50" t="str">
        <f>'Artikelliste 1-25'!D3&amp;" - 9"</f>
        <v xml:space="preserve"> - 9</v>
      </c>
    </row>
    <row r="17" spans="1:5" s="51" customFormat="1" ht="69.95" customHeight="1" x14ac:dyDescent="0.5">
      <c r="A17" s="57" t="str">
        <f>IF('Artikelliste 1-25'!B16="","",'Artikelliste 1-25'!B16)</f>
        <v/>
      </c>
      <c r="B17" s="76"/>
      <c r="C17" s="57" t="str">
        <f>IF('Artikelliste 1-25'!B17="","",'Artikelliste 1-25'!B17)</f>
        <v/>
      </c>
      <c r="D17" s="76"/>
      <c r="E17" s="57" t="str">
        <f>IF('Artikelliste 1-25'!B18="","",'Artikelliste 1-25'!B18)</f>
        <v/>
      </c>
    </row>
    <row r="18" spans="1:5" s="55" customFormat="1" ht="36.75" customHeight="1" x14ac:dyDescent="0.5">
      <c r="A18" s="58" t="str">
        <f>"Größe:       "&amp;'Artikelliste 1-25'!C16</f>
        <v xml:space="preserve">Größe:       </v>
      </c>
      <c r="B18" s="80"/>
      <c r="C18" s="58" t="str">
        <f>"Größe:       "&amp;'Artikelliste 1-25'!C17</f>
        <v xml:space="preserve">Größe:       </v>
      </c>
      <c r="D18" s="80"/>
      <c r="E18" s="58" t="str">
        <f>"Größe:       "&amp;'Artikelliste 1-25'!C18</f>
        <v xml:space="preserve">Größe:       </v>
      </c>
    </row>
    <row r="19" spans="1:5" ht="22.5" customHeight="1" x14ac:dyDescent="0.25">
      <c r="A19" s="18" t="s">
        <v>7</v>
      </c>
      <c r="B19" s="81"/>
      <c r="C19" s="18" t="s">
        <v>7</v>
      </c>
      <c r="D19" s="81"/>
      <c r="E19" s="18" t="s">
        <v>7</v>
      </c>
    </row>
    <row r="20" spans="1:5" s="51" customFormat="1" ht="36.75" customHeight="1" thickBot="1" x14ac:dyDescent="0.55000000000000004">
      <c r="A20" s="54" t="str">
        <f>IF(('Artikelliste 1-25'!D16)=0,"",('Artikelliste 1-25'!D16))</f>
        <v/>
      </c>
      <c r="B20" s="82"/>
      <c r="C20" s="54" t="str">
        <f>IF(('Artikelliste 1-25'!D17)=0,"",('Artikelliste 1-25'!D17))</f>
        <v/>
      </c>
      <c r="D20" s="82"/>
      <c r="E20" s="54" t="str">
        <f>IF(('Artikelliste 1-25'!D18)=0,"",('Artikelliste 1-25'!D18))</f>
        <v/>
      </c>
    </row>
    <row r="21" spans="1:5" s="38" customFormat="1" ht="75" customHeight="1" x14ac:dyDescent="0.5">
      <c r="A21" s="48"/>
      <c r="B21" s="65"/>
      <c r="C21" s="48"/>
      <c r="D21" s="65"/>
      <c r="E21" s="48"/>
    </row>
    <row r="22" spans="1:5" s="45" customFormat="1" ht="34.5" customHeight="1" x14ac:dyDescent="0.25">
      <c r="A22" s="44" t="s">
        <v>12</v>
      </c>
      <c r="B22" s="73"/>
      <c r="C22" s="44" t="s">
        <v>12</v>
      </c>
      <c r="D22" s="73"/>
      <c r="E22" s="44" t="s">
        <v>12</v>
      </c>
    </row>
    <row r="23" spans="1:5" s="51" customFormat="1" ht="36.75" customHeight="1" x14ac:dyDescent="0.5">
      <c r="A23" s="50" t="str">
        <f>'Artikelliste 1-25'!D3&amp;" - 10"</f>
        <v xml:space="preserve"> - 10</v>
      </c>
      <c r="B23" s="74"/>
      <c r="C23" s="50" t="str">
        <f>'Artikelliste 1-25'!D3&amp;" - 11"</f>
        <v xml:space="preserve"> - 11</v>
      </c>
      <c r="D23" s="74"/>
      <c r="E23" s="50" t="str">
        <f>'Artikelliste 1-25'!D3&amp;" - 12"</f>
        <v xml:space="preserve"> - 12</v>
      </c>
    </row>
    <row r="24" spans="1:5" s="51" customFormat="1" ht="69.95" customHeight="1" x14ac:dyDescent="0.5">
      <c r="A24" s="57" t="str">
        <f>IF('Artikelliste 1-25'!B19="","",'Artikelliste 1-25'!B19)</f>
        <v/>
      </c>
      <c r="B24" s="76"/>
      <c r="C24" s="57" t="str">
        <f>IF('Artikelliste 1-25'!B20="","",'Artikelliste 1-25'!B20)</f>
        <v/>
      </c>
      <c r="D24" s="76"/>
      <c r="E24" s="57" t="str">
        <f>IF('Artikelliste 1-25'!B21="","",'Artikelliste 1-25'!B21)</f>
        <v/>
      </c>
    </row>
    <row r="25" spans="1:5" s="55" customFormat="1" ht="36.75" customHeight="1" x14ac:dyDescent="0.5">
      <c r="A25" s="58" t="str">
        <f>"Größe:       "&amp;'Artikelliste 1-25'!C19</f>
        <v xml:space="preserve">Größe:       </v>
      </c>
      <c r="B25" s="80"/>
      <c r="C25" s="58" t="str">
        <f>"Größe:       "&amp;'Artikelliste 1-25'!C20</f>
        <v xml:space="preserve">Größe:       </v>
      </c>
      <c r="D25" s="80"/>
      <c r="E25" s="58" t="str">
        <f>"Größe:       "&amp;'Artikelliste 1-25'!C21</f>
        <v xml:space="preserve">Größe:       </v>
      </c>
    </row>
    <row r="26" spans="1:5" ht="22.5" customHeight="1" x14ac:dyDescent="0.25">
      <c r="A26" s="18" t="s">
        <v>7</v>
      </c>
      <c r="B26" s="81"/>
      <c r="C26" s="18" t="s">
        <v>7</v>
      </c>
      <c r="D26" s="81"/>
      <c r="E26" s="18" t="s">
        <v>7</v>
      </c>
    </row>
    <row r="27" spans="1:5" s="51" customFormat="1" ht="36.75" customHeight="1" thickBot="1" x14ac:dyDescent="0.55000000000000004">
      <c r="A27" s="54" t="str">
        <f>IF(('Artikelliste 1-25'!D19)=0,"",('Artikelliste 1-25'!D19))</f>
        <v/>
      </c>
      <c r="B27" s="82"/>
      <c r="C27" s="54" t="str">
        <f>IF(('Artikelliste 1-25'!D20)=0,"",('Artikelliste 1-25'!D20))</f>
        <v/>
      </c>
      <c r="D27" s="82"/>
      <c r="E27" s="54" t="str">
        <f>IF(('Artikelliste 1-25'!D21)=0,"",('Artikelliste 1-25'!D21))</f>
        <v/>
      </c>
    </row>
    <row r="28" spans="1:5" s="38" customFormat="1" ht="75" customHeight="1" x14ac:dyDescent="0.5">
      <c r="A28" s="49"/>
      <c r="B28" s="65"/>
      <c r="C28" s="49"/>
      <c r="D28" s="65"/>
      <c r="E28" s="49"/>
    </row>
    <row r="29" spans="1:5" s="45" customFormat="1" ht="34.5" customHeight="1" x14ac:dyDescent="0.25">
      <c r="A29" s="44" t="s">
        <v>12</v>
      </c>
      <c r="B29" s="73"/>
      <c r="C29" s="44" t="s">
        <v>12</v>
      </c>
      <c r="D29" s="73"/>
      <c r="E29" s="44" t="s">
        <v>12</v>
      </c>
    </row>
    <row r="30" spans="1:5" customFormat="1" ht="36.75" customHeight="1" x14ac:dyDescent="0.25">
      <c r="A30" s="50" t="str">
        <f>'Artikelliste 1-25'!D3&amp;" - 13"</f>
        <v xml:space="preserve"> - 13</v>
      </c>
      <c r="B30" s="74"/>
      <c r="C30" s="50" t="str">
        <f>'Artikelliste 1-25'!D3&amp;" - 14"</f>
        <v xml:space="preserve"> - 14</v>
      </c>
      <c r="D30" s="74"/>
      <c r="E30" s="50" t="str">
        <f>'Artikelliste 1-25'!D3&amp;" - 15"</f>
        <v xml:space="preserve"> - 15</v>
      </c>
    </row>
    <row r="31" spans="1:5" s="51" customFormat="1" ht="69.95" customHeight="1" x14ac:dyDescent="0.5">
      <c r="A31" s="57" t="str">
        <f>IF('Artikelliste 1-25'!B22="","",'Artikelliste 1-25'!B22)</f>
        <v/>
      </c>
      <c r="B31" s="76"/>
      <c r="C31" s="57" t="str">
        <f>IF('Artikelliste 1-25'!B23="","",'Artikelliste 1-25'!B23)</f>
        <v/>
      </c>
      <c r="D31" s="76"/>
      <c r="E31" s="57" t="str">
        <f>IF('Artikelliste 1-25'!B24="","",'Artikelliste 1-25'!B24)</f>
        <v/>
      </c>
    </row>
    <row r="32" spans="1:5" s="55" customFormat="1" ht="36.75" customHeight="1" x14ac:dyDescent="0.5">
      <c r="A32" s="58" t="str">
        <f>"Größe:       "&amp;'Artikelliste 1-25'!C22</f>
        <v xml:space="preserve">Größe:       </v>
      </c>
      <c r="B32" s="80"/>
      <c r="C32" s="58" t="str">
        <f>"Größe:       "&amp;'Artikelliste 1-25'!C23</f>
        <v xml:space="preserve">Größe:       </v>
      </c>
      <c r="D32" s="80"/>
      <c r="E32" s="58" t="str">
        <f>"Größe:       "&amp;'Artikelliste 1-25'!C24</f>
        <v xml:space="preserve">Größe:       </v>
      </c>
    </row>
    <row r="33" spans="1:9" ht="22.5" customHeight="1" x14ac:dyDescent="0.25">
      <c r="A33" s="18" t="s">
        <v>7</v>
      </c>
      <c r="B33" s="81"/>
      <c r="C33" s="18" t="s">
        <v>7</v>
      </c>
      <c r="D33" s="81"/>
      <c r="E33" s="18" t="s">
        <v>7</v>
      </c>
    </row>
    <row r="34" spans="1:9" s="51" customFormat="1" ht="36.75" customHeight="1" thickBot="1" x14ac:dyDescent="0.55000000000000004">
      <c r="A34" s="54" t="str">
        <f>IF(('Artikelliste 1-25'!D22)=0,"",('Artikelliste 1-25'!D22))</f>
        <v/>
      </c>
      <c r="B34" s="82"/>
      <c r="C34" s="54" t="str">
        <f>IF(('Artikelliste 1-25'!D23)=0,"",('Artikelliste 1-25'!D23))</f>
        <v/>
      </c>
      <c r="D34" s="82"/>
      <c r="E34" s="54" t="str">
        <f>IF(('Artikelliste 1-25'!D24)=0,"",('Artikelliste 1-25'!D24))</f>
        <v/>
      </c>
    </row>
    <row r="35" spans="1:9" s="38" customFormat="1" ht="75" customHeight="1" x14ac:dyDescent="0.5">
      <c r="A35" s="49"/>
      <c r="B35" s="65"/>
      <c r="C35" s="49"/>
      <c r="D35" s="65"/>
      <c r="E35" s="49"/>
    </row>
    <row r="36" spans="1:9" ht="32.1" customHeight="1" x14ac:dyDescent="0.25">
      <c r="A36" s="44" t="s">
        <v>12</v>
      </c>
      <c r="B36" s="73"/>
      <c r="C36" s="44" t="s">
        <v>12</v>
      </c>
      <c r="D36" s="73"/>
      <c r="E36" s="44" t="s">
        <v>12</v>
      </c>
      <c r="F36" s="17"/>
      <c r="G36" s="17"/>
      <c r="H36" s="17"/>
      <c r="I36" s="17"/>
    </row>
    <row r="37" spans="1:9" ht="36.75" customHeight="1" x14ac:dyDescent="0.25">
      <c r="A37" s="50" t="str">
        <f>'Artikelliste 1-25'!D3&amp;" - 16"</f>
        <v xml:space="preserve"> - 16</v>
      </c>
      <c r="B37" s="74"/>
      <c r="C37" s="50" t="str">
        <f>'Artikelliste 1-25'!D3&amp;" - 17"</f>
        <v xml:space="preserve"> - 17</v>
      </c>
      <c r="D37" s="74"/>
      <c r="E37" s="50" t="str">
        <f>'Artikelliste 1-25'!D3&amp;" - 18"</f>
        <v xml:space="preserve"> - 18</v>
      </c>
      <c r="F37" s="17"/>
      <c r="G37" s="17"/>
      <c r="H37" s="17"/>
      <c r="I37" s="17"/>
    </row>
    <row r="38" spans="1:9" s="55" customFormat="1" ht="69.95" customHeight="1" x14ac:dyDescent="0.5">
      <c r="A38" s="57" t="str">
        <f>IF('Artikelliste 1-25'!B25="","",'Artikelliste 1-25'!B25)</f>
        <v/>
      </c>
      <c r="B38" s="76"/>
      <c r="C38" s="57" t="str">
        <f>IF('Artikelliste 1-25'!B26="","",'Artikelliste 1-25'!B26)</f>
        <v/>
      </c>
      <c r="D38" s="76"/>
      <c r="E38" s="57" t="str">
        <f>IF('Artikelliste 1-25'!B27="","",'Artikelliste 1-25'!B27)</f>
        <v/>
      </c>
    </row>
    <row r="39" spans="1:9" s="55" customFormat="1" ht="36.75" customHeight="1" x14ac:dyDescent="0.5">
      <c r="A39" s="58" t="str">
        <f>"Größe:       "&amp;'Artikelliste 1-25'!C25</f>
        <v xml:space="preserve">Größe:       </v>
      </c>
      <c r="B39" s="80"/>
      <c r="C39" s="58" t="str">
        <f>"Größe:       "&amp;'Artikelliste 1-25'!C26</f>
        <v xml:space="preserve">Größe:       </v>
      </c>
      <c r="D39" s="80"/>
      <c r="E39" s="58" t="str">
        <f>"Größe:       "&amp;'Artikelliste 1-25'!C27</f>
        <v xml:space="preserve">Größe:       </v>
      </c>
    </row>
    <row r="40" spans="1:9" ht="23.25" customHeight="1" x14ac:dyDescent="0.25">
      <c r="A40" s="18" t="s">
        <v>7</v>
      </c>
      <c r="B40" s="81"/>
      <c r="C40" s="18" t="s">
        <v>7</v>
      </c>
      <c r="D40" s="81"/>
      <c r="E40" s="18" t="s">
        <v>7</v>
      </c>
    </row>
    <row r="41" spans="1:9" s="55" customFormat="1" ht="36.75" customHeight="1" thickBot="1" x14ac:dyDescent="0.55000000000000004">
      <c r="A41" s="54" t="str">
        <f>IF(('Artikelliste 1-25'!D25)=0,"",('Artikelliste 1-25'!D25))</f>
        <v/>
      </c>
      <c r="B41" s="82"/>
      <c r="C41" s="54" t="str">
        <f>IF(('Artikelliste 1-25'!D26)=0,"",('Artikelliste 1-25'!D26))</f>
        <v/>
      </c>
      <c r="D41" s="82"/>
      <c r="E41" s="54" t="str">
        <f>IF(('Artikelliste 1-25'!D27)=0,"",('Artikelliste 1-25'!D27))</f>
        <v/>
      </c>
    </row>
    <row r="42" spans="1:9" ht="75" customHeight="1" x14ac:dyDescent="0.25">
      <c r="A42" s="49"/>
      <c r="B42" s="65"/>
      <c r="C42" s="49"/>
      <c r="D42" s="65"/>
      <c r="E42" s="49"/>
    </row>
    <row r="43" spans="1:9" s="14" customFormat="1" ht="38.1" customHeight="1" x14ac:dyDescent="0.35">
      <c r="A43" s="44" t="s">
        <v>12</v>
      </c>
      <c r="B43" s="73"/>
      <c r="C43" s="44" t="s">
        <v>12</v>
      </c>
      <c r="D43" s="73"/>
      <c r="E43" s="44" t="s">
        <v>12</v>
      </c>
      <c r="F43" s="16"/>
      <c r="G43" s="16"/>
      <c r="H43" s="16"/>
      <c r="I43" s="16"/>
    </row>
    <row r="44" spans="1:9" ht="36.75" customHeight="1" x14ac:dyDescent="0.25">
      <c r="A44" s="50" t="str">
        <f>'Artikelliste 1-25'!D3&amp;" - 19"</f>
        <v xml:space="preserve"> - 19</v>
      </c>
      <c r="B44" s="74"/>
      <c r="C44" s="50" t="str">
        <f>'Artikelliste 1-25'!D3&amp;" - 20"</f>
        <v xml:space="preserve"> - 20</v>
      </c>
      <c r="D44" s="74"/>
      <c r="E44" s="50" t="str">
        <f>'Artikelliste 1-25'!D3&amp;" - 21"</f>
        <v xml:space="preserve"> - 21</v>
      </c>
      <c r="F44" s="17"/>
      <c r="G44" s="17"/>
      <c r="H44" s="17"/>
      <c r="I44" s="17"/>
    </row>
    <row r="45" spans="1:9" s="55" customFormat="1" ht="69.95" customHeight="1" x14ac:dyDescent="0.5">
      <c r="A45" s="57" t="str">
        <f>IF('Artikelliste 1-25'!B28="","",'Artikelliste 1-25'!B28)</f>
        <v/>
      </c>
      <c r="B45" s="76"/>
      <c r="C45" s="57" t="str">
        <f>IF('Artikelliste 1-25'!B29="","",'Artikelliste 1-25'!B29)</f>
        <v/>
      </c>
      <c r="D45" s="76"/>
      <c r="E45" s="57" t="str">
        <f>IF('Artikelliste 1-25'!B30="","",'Artikelliste 1-25'!B30)</f>
        <v/>
      </c>
    </row>
    <row r="46" spans="1:9" s="55" customFormat="1" ht="36.75" customHeight="1" x14ac:dyDescent="0.5">
      <c r="A46" s="58" t="str">
        <f>"Größe:       "&amp;'Artikelliste 1-25'!C28</f>
        <v xml:space="preserve">Größe:       </v>
      </c>
      <c r="B46" s="80"/>
      <c r="C46" s="58" t="str">
        <f>"Größe:       "&amp;'Artikelliste 1-25'!C29</f>
        <v xml:space="preserve">Größe:       </v>
      </c>
      <c r="D46" s="80"/>
      <c r="E46" s="58" t="str">
        <f>"Größe:       "&amp;'Artikelliste 1-25'!C30</f>
        <v xml:space="preserve">Größe:       </v>
      </c>
    </row>
    <row r="47" spans="1:9" ht="23.25" customHeight="1" x14ac:dyDescent="0.25">
      <c r="A47" s="18" t="s">
        <v>7</v>
      </c>
      <c r="B47" s="81"/>
      <c r="C47" s="18" t="s">
        <v>7</v>
      </c>
      <c r="D47" s="81"/>
      <c r="E47" s="18" t="s">
        <v>7</v>
      </c>
    </row>
    <row r="48" spans="1:9" s="55" customFormat="1" ht="36.75" customHeight="1" thickBot="1" x14ac:dyDescent="0.55000000000000004">
      <c r="A48" s="54" t="str">
        <f>IF(('Artikelliste 1-25'!D28)=0,"",('Artikelliste 1-25'!D28))</f>
        <v/>
      </c>
      <c r="B48" s="82"/>
      <c r="C48" s="54" t="str">
        <f>IF(('Artikelliste 1-25'!D29)=0,"",('Artikelliste 1-25'!D29))</f>
        <v/>
      </c>
      <c r="D48" s="82"/>
      <c r="E48" s="54" t="str">
        <f>IF(('Artikelliste 1-25'!D30)=0,"",('Artikelliste 1-25'!D30))</f>
        <v/>
      </c>
    </row>
    <row r="49" spans="1:9" s="14" customFormat="1" ht="38.1" customHeight="1" x14ac:dyDescent="0.35">
      <c r="A49" s="13"/>
      <c r="B49" s="72"/>
      <c r="C49" s="13"/>
      <c r="D49" s="72"/>
      <c r="E49" s="13"/>
      <c r="F49" s="16"/>
      <c r="G49" s="16"/>
      <c r="H49" s="16"/>
      <c r="I49" s="16"/>
    </row>
    <row r="50" spans="1:9" ht="38.1" customHeight="1" x14ac:dyDescent="0.25"/>
    <row r="51" spans="1:9" ht="38.1" customHeight="1" x14ac:dyDescent="0.25">
      <c r="F51" s="17"/>
      <c r="G51" s="17"/>
      <c r="H51" s="17"/>
      <c r="I51" s="17"/>
    </row>
    <row r="52" spans="1:9" ht="38.1" customHeight="1" x14ac:dyDescent="0.25"/>
    <row r="55" spans="1:9" s="14" customFormat="1" ht="38.1" customHeight="1" x14ac:dyDescent="0.35">
      <c r="A55" s="13"/>
      <c r="B55" s="72"/>
      <c r="C55" s="13"/>
      <c r="D55" s="72"/>
      <c r="E55" s="13"/>
      <c r="F55" s="16"/>
      <c r="G55" s="16"/>
      <c r="H55" s="16"/>
      <c r="I55" s="16"/>
    </row>
    <row r="56" spans="1:9" ht="38.1" customHeight="1" x14ac:dyDescent="0.25"/>
    <row r="57" spans="1:9" ht="38.1" customHeight="1" x14ac:dyDescent="0.25"/>
    <row r="58" spans="1:9" ht="38.1" customHeight="1" x14ac:dyDescent="0.25">
      <c r="F58" s="17"/>
      <c r="G58" s="17"/>
      <c r="H58" s="17"/>
      <c r="I58" s="17"/>
    </row>
    <row r="59" spans="1:9" ht="32.1" customHeight="1" x14ac:dyDescent="0.25">
      <c r="F59" s="17"/>
      <c r="G59" s="17"/>
      <c r="H59" s="17"/>
      <c r="I59" s="17"/>
    </row>
    <row r="61" spans="1:9" s="14" customFormat="1" ht="38.1" customHeight="1" x14ac:dyDescent="0.35">
      <c r="A61" s="13"/>
      <c r="B61" s="72"/>
      <c r="C61" s="13"/>
      <c r="D61" s="72"/>
      <c r="E61" s="13"/>
      <c r="F61" s="16"/>
      <c r="G61" s="16"/>
      <c r="H61" s="16"/>
      <c r="I61" s="16"/>
    </row>
    <row r="62" spans="1:9" ht="38.1" customHeight="1" x14ac:dyDescent="0.25"/>
    <row r="63" spans="1:9" ht="38.1" customHeight="1" x14ac:dyDescent="0.25"/>
    <row r="64" spans="1:9" ht="38.1" customHeight="1" x14ac:dyDescent="0.25"/>
    <row r="66" spans="1:9" ht="32.1" customHeight="1" x14ac:dyDescent="0.25">
      <c r="F66" s="17"/>
      <c r="G66" s="17"/>
      <c r="H66" s="17"/>
      <c r="I66" s="17"/>
    </row>
    <row r="67" spans="1:9" s="14" customFormat="1" ht="38.1" customHeight="1" x14ac:dyDescent="0.35">
      <c r="A67" s="13"/>
      <c r="B67" s="72"/>
      <c r="C67" s="13"/>
      <c r="D67" s="72"/>
      <c r="E67" s="13"/>
      <c r="F67" s="16"/>
      <c r="G67" s="16"/>
      <c r="H67" s="16"/>
      <c r="I67" s="16"/>
    </row>
    <row r="68" spans="1:9" ht="38.1" customHeight="1" x14ac:dyDescent="0.25"/>
    <row r="69" spans="1:9" ht="38.1" customHeight="1" x14ac:dyDescent="0.25"/>
    <row r="70" spans="1:9" ht="38.1" customHeight="1" x14ac:dyDescent="0.25"/>
    <row r="72" spans="1:9" ht="32.1" customHeight="1" x14ac:dyDescent="0.25">
      <c r="F72" s="17"/>
      <c r="G72" s="17"/>
      <c r="H72" s="17"/>
      <c r="I72" s="17"/>
    </row>
    <row r="78" spans="1:9" ht="32.1" customHeight="1" x14ac:dyDescent="0.25">
      <c r="F78" s="17"/>
      <c r="G78" s="17"/>
      <c r="H78" s="17"/>
      <c r="I78" s="17"/>
    </row>
  </sheetData>
  <pageMargins left="0.19685039370078741" right="0.19685039370078741" top="0.19685039370078741" bottom="0.19685039370078741" header="0" footer="0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zoomScale="85" zoomScaleNormal="85" workbookViewId="0"/>
  </sheetViews>
  <sheetFormatPr baseColWidth="10" defaultColWidth="11.7109375" defaultRowHeight="15" x14ac:dyDescent="0.25"/>
  <cols>
    <col min="1" max="1" width="75.7109375" style="13" customWidth="1"/>
    <col min="2" max="2" width="11.42578125" style="85" customWidth="1"/>
    <col min="3" max="3" width="75.7109375" style="13" customWidth="1"/>
    <col min="4" max="4" width="11.42578125" style="85" customWidth="1"/>
    <col min="5" max="5" width="75.7109375" style="13" customWidth="1"/>
    <col min="6" max="16384" width="11.7109375" style="13"/>
  </cols>
  <sheetData>
    <row r="1" spans="1:5" s="46" customFormat="1" ht="34.5" customHeight="1" x14ac:dyDescent="0.25">
      <c r="A1" s="44" t="s">
        <v>12</v>
      </c>
      <c r="B1" s="73"/>
      <c r="C1" s="44" t="s">
        <v>12</v>
      </c>
      <c r="D1" s="73"/>
      <c r="E1" s="44" t="s">
        <v>12</v>
      </c>
    </row>
    <row r="2" spans="1:5" s="51" customFormat="1" ht="36.75" customHeight="1" x14ac:dyDescent="0.5">
      <c r="A2" s="50" t="str">
        <f>'Artikelliste 1-25'!D3&amp;" - 22"</f>
        <v xml:space="preserve"> - 22</v>
      </c>
      <c r="B2" s="74"/>
      <c r="C2" s="50" t="str">
        <f>'Artikelliste 1-25'!D3&amp;" - 23"</f>
        <v xml:space="preserve"> - 23</v>
      </c>
      <c r="D2" s="74"/>
      <c r="E2" s="50" t="str">
        <f>'Artikelliste 1-25'!D3&amp;" - 24"</f>
        <v xml:space="preserve"> - 24</v>
      </c>
    </row>
    <row r="3" spans="1:5" s="51" customFormat="1" ht="69.75" customHeight="1" x14ac:dyDescent="0.5">
      <c r="A3" s="56" t="str">
        <f>IF('Artikelliste 1-25'!B31="","",'Artikelliste 1-25'!B31)</f>
        <v/>
      </c>
      <c r="B3" s="75"/>
      <c r="C3" s="57" t="str">
        <f>IF('Artikelliste 1-25'!B32="","",'Artikelliste 1-25'!B32)</f>
        <v/>
      </c>
      <c r="D3" s="76"/>
      <c r="E3" s="57" t="str">
        <f>IF('Artikelliste 1-25'!B33="","",'Artikelliste 1-25'!B33)</f>
        <v/>
      </c>
    </row>
    <row r="4" spans="1:5" s="55" customFormat="1" ht="36.75" customHeight="1" x14ac:dyDescent="0.5">
      <c r="A4" s="57" t="str">
        <f>"Größe:      "&amp;'Artikelliste 1-25'!C31</f>
        <v xml:space="preserve">Größe:      </v>
      </c>
      <c r="B4" s="76"/>
      <c r="C4" s="57" t="str">
        <f>"Größe:       "&amp;'Artikelliste 1-25'!C32</f>
        <v xml:space="preserve">Größe:       </v>
      </c>
      <c r="D4" s="76"/>
      <c r="E4" s="57" t="str">
        <f>"Größe:       "&amp;'Artikelliste 1-25'!C33</f>
        <v xml:space="preserve">Größe:       </v>
      </c>
    </row>
    <row r="5" spans="1:5" s="23" customFormat="1" ht="22.5" customHeight="1" x14ac:dyDescent="0.25">
      <c r="A5" s="24" t="s">
        <v>4</v>
      </c>
      <c r="B5" s="77"/>
      <c r="C5" s="22" t="s">
        <v>7</v>
      </c>
      <c r="D5" s="83"/>
      <c r="E5" s="22" t="s">
        <v>7</v>
      </c>
    </row>
    <row r="6" spans="1:5" s="53" customFormat="1" ht="36.75" customHeight="1" thickBot="1" x14ac:dyDescent="0.55000000000000004">
      <c r="A6" s="52" t="str">
        <f>IF(('Artikelliste 1-25'!D31)=0,"",('Artikelliste 1-25'!D31))</f>
        <v/>
      </c>
      <c r="B6" s="78"/>
      <c r="C6" s="52" t="str">
        <f>IF(('Artikelliste 1-25'!D32)=0,"",('Artikelliste 1-25'!D32))</f>
        <v/>
      </c>
      <c r="D6" s="78"/>
      <c r="E6" s="52" t="str">
        <f>IF(('Artikelliste 1-25'!D33)=0,"",('Artikelliste 1-25'!D33))</f>
        <v/>
      </c>
    </row>
    <row r="7" spans="1:5" s="37" customFormat="1" ht="60.75" customHeight="1" x14ac:dyDescent="0.5">
      <c r="A7" s="47"/>
      <c r="B7" s="79"/>
      <c r="C7" s="47"/>
      <c r="D7" s="79"/>
      <c r="E7" s="47"/>
    </row>
    <row r="8" spans="1:5" s="45" customFormat="1" ht="34.5" customHeight="1" x14ac:dyDescent="0.25">
      <c r="A8" s="44" t="s">
        <v>12</v>
      </c>
      <c r="B8" s="73"/>
      <c r="C8" s="44" t="s">
        <v>12</v>
      </c>
      <c r="D8" s="73"/>
      <c r="E8" s="44" t="s">
        <v>12</v>
      </c>
    </row>
    <row r="9" spans="1:5" s="51" customFormat="1" ht="36.75" customHeight="1" x14ac:dyDescent="0.5">
      <c r="A9" s="50" t="str">
        <f>'Artikelliste 1-25'!D3&amp;" - 25"</f>
        <v xml:space="preserve"> - 25</v>
      </c>
      <c r="B9" s="74"/>
      <c r="C9" s="50" t="str">
        <f>'Artikelliste 1-25'!D3&amp;" - 26"</f>
        <v xml:space="preserve"> - 26</v>
      </c>
      <c r="D9" s="74"/>
      <c r="E9" s="50" t="str">
        <f>'Artikelliste 1-25'!D3&amp;" - 27"</f>
        <v xml:space="preserve"> - 27</v>
      </c>
    </row>
    <row r="10" spans="1:5" s="51" customFormat="1" ht="69.75" customHeight="1" x14ac:dyDescent="0.5">
      <c r="A10" s="57" t="str">
        <f>IF('Artikelliste 1-25'!B34="","",'Artikelliste 1-25'!B34)</f>
        <v/>
      </c>
      <c r="B10" s="76"/>
      <c r="C10" s="57" t="str">
        <f>IF('Artikelliste 26-50'!B2="","",'Artikelliste 26-50'!B2)</f>
        <v/>
      </c>
      <c r="D10" s="76"/>
      <c r="E10" s="57" t="str">
        <f>IF('Artikelliste 26-50'!B3="","",'Artikelliste 26-50'!B3)</f>
        <v/>
      </c>
    </row>
    <row r="11" spans="1:5" s="55" customFormat="1" ht="36.75" customHeight="1" x14ac:dyDescent="0.5">
      <c r="A11" s="58" t="str">
        <f>"Größe:       "&amp;'Artikelliste 1-25'!C34</f>
        <v xml:space="preserve">Größe:       </v>
      </c>
      <c r="B11" s="80"/>
      <c r="C11" s="58" t="str">
        <f>"Größe:       "&amp;'Artikelliste 26-50'!C2</f>
        <v xml:space="preserve">Größe:       </v>
      </c>
      <c r="D11" s="80"/>
      <c r="E11" s="58" t="str">
        <f>"Größe:       "&amp;'Artikelliste 26-50'!C3</f>
        <v xml:space="preserve">Größe:       </v>
      </c>
    </row>
    <row r="12" spans="1:5" ht="22.5" customHeight="1" x14ac:dyDescent="0.25">
      <c r="A12" s="18" t="s">
        <v>7</v>
      </c>
      <c r="B12" s="81"/>
      <c r="C12" s="18" t="s">
        <v>7</v>
      </c>
      <c r="D12" s="81"/>
      <c r="E12" s="18" t="s">
        <v>7</v>
      </c>
    </row>
    <row r="13" spans="1:5" s="51" customFormat="1" ht="36.75" customHeight="1" thickBot="1" x14ac:dyDescent="0.55000000000000004">
      <c r="A13" s="54" t="str">
        <f>IF(('Artikelliste 1-25'!D34)=0,"",('Artikelliste 1-25'!D34))</f>
        <v/>
      </c>
      <c r="B13" s="82"/>
      <c r="C13" s="54" t="str">
        <f>IF(('Artikelliste 26-50'!D2)=0,"",('Artikelliste 26-50'!D2))</f>
        <v/>
      </c>
      <c r="D13" s="82"/>
      <c r="E13" s="54" t="str">
        <f>IF(('Artikelliste 26-50'!D3)=0,"",('Artikelliste 26-50'!D3))</f>
        <v/>
      </c>
    </row>
    <row r="14" spans="1:5" s="38" customFormat="1" ht="74.25" customHeight="1" x14ac:dyDescent="0.5">
      <c r="A14" s="48"/>
      <c r="B14" s="65"/>
      <c r="C14" s="48"/>
      <c r="D14" s="65"/>
      <c r="E14" s="48"/>
    </row>
    <row r="15" spans="1:5" s="45" customFormat="1" ht="34.5" customHeight="1" x14ac:dyDescent="0.25">
      <c r="A15" s="44" t="s">
        <v>12</v>
      </c>
      <c r="B15" s="73"/>
      <c r="C15" s="44" t="s">
        <v>12</v>
      </c>
      <c r="D15" s="73"/>
      <c r="E15" s="44" t="s">
        <v>12</v>
      </c>
    </row>
    <row r="16" spans="1:5" s="51" customFormat="1" ht="36.75" customHeight="1" x14ac:dyDescent="0.5">
      <c r="A16" s="50" t="str">
        <f>'Artikelliste 1-25'!D3&amp;" - 28"</f>
        <v xml:space="preserve"> - 28</v>
      </c>
      <c r="B16" s="74"/>
      <c r="C16" s="50" t="str">
        <f>'Artikelliste 1-25'!D3&amp;" - 29"</f>
        <v xml:space="preserve"> - 29</v>
      </c>
      <c r="D16" s="74"/>
      <c r="E16" s="50" t="str">
        <f>'Artikelliste 1-25'!D3&amp;" - 30"</f>
        <v xml:space="preserve"> - 30</v>
      </c>
    </row>
    <row r="17" spans="1:5" s="51" customFormat="1" ht="69.75" customHeight="1" x14ac:dyDescent="0.5">
      <c r="A17" s="57" t="str">
        <f>IF('Artikelliste 26-50'!B4="","",'Artikelliste 26-50'!B4)</f>
        <v/>
      </c>
      <c r="B17" s="76"/>
      <c r="C17" s="57" t="str">
        <f>IF('Artikelliste 26-50'!B5="","",'Artikelliste 26-50'!B5)</f>
        <v/>
      </c>
      <c r="D17" s="76"/>
      <c r="E17" s="89" t="str">
        <f>IF('Artikelliste 26-50'!B6="","",'Artikelliste 26-50'!B6)</f>
        <v/>
      </c>
    </row>
    <row r="18" spans="1:5" s="55" customFormat="1" ht="36.75" customHeight="1" x14ac:dyDescent="0.5">
      <c r="A18" s="58" t="str">
        <f>"Größe:       "&amp;'Artikelliste 26-50'!C4</f>
        <v xml:space="preserve">Größe:       </v>
      </c>
      <c r="B18" s="80"/>
      <c r="C18" s="58" t="str">
        <f>"Größe:       "&amp;'Artikelliste 26-50'!C5</f>
        <v xml:space="preserve">Größe:       </v>
      </c>
      <c r="D18" s="80"/>
      <c r="E18" s="58" t="str">
        <f>"Größe:       "&amp;'Artikelliste 26-50'!C6</f>
        <v xml:space="preserve">Größe:       </v>
      </c>
    </row>
    <row r="19" spans="1:5" ht="22.5" customHeight="1" x14ac:dyDescent="0.25">
      <c r="A19" s="18" t="s">
        <v>7</v>
      </c>
      <c r="B19" s="81"/>
      <c r="C19" s="18" t="s">
        <v>7</v>
      </c>
      <c r="D19" s="81"/>
      <c r="E19" s="18" t="s">
        <v>7</v>
      </c>
    </row>
    <row r="20" spans="1:5" s="51" customFormat="1" ht="36.75" customHeight="1" thickBot="1" x14ac:dyDescent="0.55000000000000004">
      <c r="A20" s="54" t="str">
        <f>IF(('Artikelliste 26-50'!D4)=0,"",('Artikelliste 26-50'!D4))</f>
        <v/>
      </c>
      <c r="B20" s="82"/>
      <c r="C20" s="54" t="str">
        <f>IF(('Artikelliste 26-50'!D5)=0,"",('Artikelliste 26-50'!D5))</f>
        <v/>
      </c>
      <c r="D20" s="82"/>
      <c r="E20" s="54" t="str">
        <f>IF(('Artikelliste 26-50'!D6)=0,"",('Artikelliste 26-50'!D6))</f>
        <v/>
      </c>
    </row>
    <row r="21" spans="1:5" s="38" customFormat="1" ht="74.25" customHeight="1" x14ac:dyDescent="0.5">
      <c r="A21" s="48"/>
      <c r="B21" s="65"/>
      <c r="C21" s="48"/>
      <c r="D21" s="65"/>
      <c r="E21" s="48"/>
    </row>
    <row r="22" spans="1:5" s="45" customFormat="1" ht="34.5" customHeight="1" x14ac:dyDescent="0.25">
      <c r="A22" s="44" t="s">
        <v>12</v>
      </c>
      <c r="B22" s="73"/>
      <c r="C22" s="44" t="s">
        <v>12</v>
      </c>
      <c r="D22" s="73"/>
      <c r="E22" s="44" t="s">
        <v>12</v>
      </c>
    </row>
    <row r="23" spans="1:5" s="51" customFormat="1" ht="36.75" customHeight="1" x14ac:dyDescent="0.5">
      <c r="A23" s="50" t="str">
        <f>'Artikelliste 1-25'!D3&amp;" - 31"</f>
        <v xml:space="preserve"> - 31</v>
      </c>
      <c r="B23" s="74"/>
      <c r="C23" s="50" t="str">
        <f>'Artikelliste 1-25'!D3&amp;" - 32"</f>
        <v xml:space="preserve"> - 32</v>
      </c>
      <c r="D23" s="74"/>
      <c r="E23" s="50" t="str">
        <f>'Artikelliste 1-25'!D3&amp;" - 33"</f>
        <v xml:space="preserve"> - 33</v>
      </c>
    </row>
    <row r="24" spans="1:5" s="51" customFormat="1" ht="69.75" customHeight="1" x14ac:dyDescent="0.5">
      <c r="A24" s="57" t="str">
        <f>IF('Artikelliste 26-50'!B7="","",'Artikelliste 26-50'!B7)</f>
        <v/>
      </c>
      <c r="B24" s="76"/>
      <c r="C24" s="57" t="str">
        <f>IF('Artikelliste 26-50'!B8="","",'Artikelliste 26-50'!B8)</f>
        <v/>
      </c>
      <c r="D24" s="76"/>
      <c r="E24" s="57" t="str">
        <f>IF('Artikelliste 26-50'!B9="","",'Artikelliste 26-50'!B9)</f>
        <v/>
      </c>
    </row>
    <row r="25" spans="1:5" s="55" customFormat="1" ht="36.75" customHeight="1" x14ac:dyDescent="0.5">
      <c r="A25" s="58" t="str">
        <f>"Größe:       "&amp;'Artikelliste 26-50'!C7</f>
        <v xml:space="preserve">Größe:       </v>
      </c>
      <c r="B25" s="80"/>
      <c r="C25" s="58" t="str">
        <f>"Größe:       "&amp;'Artikelliste 26-50'!C8</f>
        <v xml:space="preserve">Größe:       </v>
      </c>
      <c r="D25" s="80"/>
      <c r="E25" s="58" t="str">
        <f>"Größe:       "&amp;'Artikelliste 26-50'!C9</f>
        <v xml:space="preserve">Größe:       </v>
      </c>
    </row>
    <row r="26" spans="1:5" ht="22.5" customHeight="1" x14ac:dyDescent="0.25">
      <c r="A26" s="18" t="s">
        <v>7</v>
      </c>
      <c r="B26" s="81"/>
      <c r="C26" s="18" t="s">
        <v>7</v>
      </c>
      <c r="D26" s="81"/>
      <c r="E26" s="18" t="s">
        <v>7</v>
      </c>
    </row>
    <row r="27" spans="1:5" s="51" customFormat="1" ht="36.75" customHeight="1" x14ac:dyDescent="0.5">
      <c r="A27" s="90" t="str">
        <f>IF(('Artikelliste 26-50'!D7)=0,"",('Artikelliste 26-50'!D7))</f>
        <v/>
      </c>
      <c r="B27" s="82"/>
      <c r="C27" s="90" t="str">
        <f>IF(('Artikelliste 26-50'!D8)=0,"",('Artikelliste 26-50'!D8))</f>
        <v/>
      </c>
      <c r="D27" s="82"/>
      <c r="E27" s="90" t="str">
        <f>IF(('Artikelliste 26-50'!D9)=0,"",('Artikelliste 26-50'!D9))</f>
        <v/>
      </c>
    </row>
    <row r="28" spans="1:5" s="38" customFormat="1" ht="74.25" customHeight="1" x14ac:dyDescent="0.5">
      <c r="A28" s="49"/>
      <c r="B28" s="65"/>
      <c r="C28" s="49"/>
      <c r="D28" s="65"/>
      <c r="E28" s="49"/>
    </row>
    <row r="29" spans="1:5" s="45" customFormat="1" ht="34.5" customHeight="1" x14ac:dyDescent="0.25">
      <c r="A29" s="68" t="s">
        <v>12</v>
      </c>
      <c r="B29" s="73"/>
      <c r="C29" s="68" t="s">
        <v>12</v>
      </c>
      <c r="D29" s="73"/>
      <c r="E29" s="68" t="s">
        <v>12</v>
      </c>
    </row>
    <row r="30" spans="1:5" s="51" customFormat="1" ht="36.75" customHeight="1" x14ac:dyDescent="0.5">
      <c r="A30" s="50" t="str">
        <f>'Artikelliste 1-25'!D3&amp;" - 34"</f>
        <v xml:space="preserve"> - 34</v>
      </c>
      <c r="B30" s="74"/>
      <c r="C30" s="50" t="str">
        <f>'Artikelliste 1-25'!D3&amp;" - 35"</f>
        <v xml:space="preserve"> - 35</v>
      </c>
      <c r="D30" s="74"/>
      <c r="E30" s="50" t="str">
        <f>'Artikelliste 1-25'!D3&amp;" - 36"</f>
        <v xml:space="preserve"> - 36</v>
      </c>
    </row>
    <row r="31" spans="1:5" s="51" customFormat="1" ht="69.75" customHeight="1" x14ac:dyDescent="0.5">
      <c r="A31" s="57" t="str">
        <f>IF('Artikelliste 26-50'!B10="","",'Artikelliste 26-50'!B10)</f>
        <v/>
      </c>
      <c r="B31" s="76"/>
      <c r="C31" s="57" t="str">
        <f>IF('Artikelliste 26-50'!B11="","",'Artikelliste 26-50'!B11)</f>
        <v/>
      </c>
      <c r="D31" s="76"/>
      <c r="E31" s="57" t="str">
        <f>IF('Artikelliste 26-50'!B12="","",'Artikelliste 26-50'!B12)</f>
        <v/>
      </c>
    </row>
    <row r="32" spans="1:5" s="55" customFormat="1" ht="36.75" customHeight="1" x14ac:dyDescent="0.5">
      <c r="A32" s="58" t="str">
        <f>"Größe:       "&amp;'Artikelliste 26-50'!C10</f>
        <v xml:space="preserve">Größe:       </v>
      </c>
      <c r="B32" s="80"/>
      <c r="C32" s="58" t="str">
        <f>"Größe:       "&amp;'Artikelliste 26-50'!C11</f>
        <v xml:space="preserve">Größe:       </v>
      </c>
      <c r="D32" s="80"/>
      <c r="E32" s="58" t="str">
        <f>"Größe:       "&amp;'Artikelliste 26-50'!C12</f>
        <v xml:space="preserve">Größe:       </v>
      </c>
    </row>
    <row r="33" spans="1:9" ht="22.5" customHeight="1" x14ac:dyDescent="0.25">
      <c r="A33" s="18" t="s">
        <v>7</v>
      </c>
      <c r="B33" s="81"/>
      <c r="C33" s="18" t="s">
        <v>7</v>
      </c>
      <c r="D33" s="81"/>
      <c r="E33" s="18" t="s">
        <v>7</v>
      </c>
    </row>
    <row r="34" spans="1:9" s="51" customFormat="1" ht="36.75" customHeight="1" thickBot="1" x14ac:dyDescent="0.55000000000000004">
      <c r="A34" s="54" t="str">
        <f>IF(('Artikelliste 26-50'!D10)=0,"",('Artikelliste 26-50'!D10))</f>
        <v/>
      </c>
      <c r="B34" s="82"/>
      <c r="C34" s="54" t="str">
        <f>IF(('Artikelliste 26-50'!D11)=0,"",('Artikelliste 26-50'!D11))</f>
        <v/>
      </c>
      <c r="D34" s="82"/>
      <c r="E34" s="54" t="str">
        <f>IF(('Artikelliste 26-50'!D12)=0,"",('Artikelliste 26-50'!D12))</f>
        <v/>
      </c>
    </row>
    <row r="35" spans="1:9" s="38" customFormat="1" ht="75" customHeight="1" x14ac:dyDescent="0.5">
      <c r="A35" s="48"/>
      <c r="B35" s="65"/>
      <c r="C35" s="48"/>
      <c r="D35" s="65"/>
      <c r="E35" s="48"/>
    </row>
    <row r="36" spans="1:9" s="87" customFormat="1" ht="34.5" customHeight="1" x14ac:dyDescent="0.25">
      <c r="A36" s="44" t="s">
        <v>12</v>
      </c>
      <c r="B36" s="73"/>
      <c r="C36" s="44" t="s">
        <v>12</v>
      </c>
      <c r="D36" s="73"/>
      <c r="E36" s="44" t="s">
        <v>12</v>
      </c>
      <c r="F36" s="86"/>
      <c r="G36" s="86"/>
      <c r="H36" s="86"/>
      <c r="I36" s="86"/>
    </row>
    <row r="37" spans="1:9" s="55" customFormat="1" ht="36.75" customHeight="1" x14ac:dyDescent="0.5">
      <c r="A37" s="50" t="str">
        <f>'Artikelliste 1-25'!D3&amp;" - 37"</f>
        <v xml:space="preserve"> - 37</v>
      </c>
      <c r="B37" s="74"/>
      <c r="C37" s="50" t="str">
        <f>'Artikelliste 1-25'!D3&amp;" - 38"</f>
        <v xml:space="preserve"> - 38</v>
      </c>
      <c r="D37" s="74"/>
      <c r="E37" s="50" t="str">
        <f>'Artikelliste 1-25'!D3&amp;" - 39"</f>
        <v xml:space="preserve"> - 39</v>
      </c>
      <c r="F37" s="88"/>
      <c r="G37" s="88"/>
      <c r="H37" s="88"/>
      <c r="I37" s="88"/>
    </row>
    <row r="38" spans="1:9" s="55" customFormat="1" ht="69.75" customHeight="1" x14ac:dyDescent="0.5">
      <c r="A38" s="57" t="str">
        <f>IF('Artikelliste 26-50'!B13="","",'Artikelliste 26-50'!B13)</f>
        <v/>
      </c>
      <c r="B38" s="76"/>
      <c r="C38" s="57" t="str">
        <f>IF('Artikelliste 26-50'!B14="","",'Artikelliste 26-50'!B14)</f>
        <v/>
      </c>
      <c r="D38" s="76"/>
      <c r="E38" s="57" t="str">
        <f>IF('Artikelliste 26-50'!B15="","",'Artikelliste 26-50'!B15)</f>
        <v/>
      </c>
    </row>
    <row r="39" spans="1:9" ht="36.75" customHeight="1" x14ac:dyDescent="0.25">
      <c r="A39" s="58" t="str">
        <f>"Größe:       "&amp;'Artikelliste 26-50'!C13</f>
        <v xml:space="preserve">Größe:       </v>
      </c>
      <c r="B39" s="81"/>
      <c r="C39" s="15" t="str">
        <f>"Größe:       "&amp;'Artikelliste 26-50'!C14</f>
        <v xml:space="preserve">Größe:       </v>
      </c>
      <c r="D39" s="81"/>
      <c r="E39" s="15" t="str">
        <f>"Größe:       "&amp;'Artikelliste 26-50'!C15</f>
        <v xml:space="preserve">Größe:       </v>
      </c>
    </row>
    <row r="40" spans="1:9" ht="22.5" customHeight="1" x14ac:dyDescent="0.25">
      <c r="A40" s="18" t="s">
        <v>7</v>
      </c>
      <c r="B40" s="81"/>
      <c r="C40" s="18" t="s">
        <v>7</v>
      </c>
      <c r="D40" s="81"/>
      <c r="E40" s="18" t="s">
        <v>7</v>
      </c>
    </row>
    <row r="41" spans="1:9" s="55" customFormat="1" ht="36.75" customHeight="1" thickBot="1" x14ac:dyDescent="0.55000000000000004">
      <c r="A41" s="54" t="str">
        <f>IF(('Artikelliste 26-50'!D13)=0,"",('Artikelliste 26-50'!D13))</f>
        <v/>
      </c>
      <c r="B41" s="82"/>
      <c r="C41" s="54" t="str">
        <f>IF(('Artikelliste 26-50'!D14)=0,"",('Artikelliste 26-50'!D14))</f>
        <v/>
      </c>
      <c r="D41" s="82"/>
      <c r="E41" s="54" t="str">
        <f>IF(('Artikelliste 26-50'!D15)=0,"",('Artikelliste 26-50'!D15))</f>
        <v/>
      </c>
    </row>
    <row r="42" spans="1:9" ht="74.25" customHeight="1" x14ac:dyDescent="0.25">
      <c r="A42" s="48"/>
      <c r="B42" s="65"/>
      <c r="C42" s="48"/>
      <c r="D42" s="65"/>
      <c r="E42" s="48"/>
    </row>
    <row r="43" spans="1:9" s="86" customFormat="1" ht="34.5" customHeight="1" x14ac:dyDescent="0.25">
      <c r="A43" s="44" t="s">
        <v>12</v>
      </c>
      <c r="B43" s="73"/>
      <c r="C43" s="44" t="s">
        <v>12</v>
      </c>
      <c r="D43" s="73"/>
      <c r="E43" s="44" t="s">
        <v>12</v>
      </c>
      <c r="F43" s="87"/>
      <c r="G43" s="87"/>
      <c r="H43" s="87"/>
      <c r="I43" s="87"/>
    </row>
    <row r="44" spans="1:9" s="55" customFormat="1" ht="36.75" customHeight="1" x14ac:dyDescent="0.5">
      <c r="A44" s="50" t="str">
        <f>'Artikelliste 1-25'!D3&amp;" - 40"</f>
        <v xml:space="preserve"> - 40</v>
      </c>
      <c r="B44" s="74"/>
      <c r="C44" s="50" t="str">
        <f>'Artikelliste 1-25'!D3&amp;" - 41"</f>
        <v xml:space="preserve"> - 41</v>
      </c>
      <c r="D44" s="74"/>
      <c r="E44" s="50" t="str">
        <f>'Artikelliste 1-25'!D3&amp;" - 42"</f>
        <v xml:space="preserve"> - 42</v>
      </c>
      <c r="F44" s="88"/>
      <c r="G44" s="88"/>
      <c r="H44" s="88"/>
      <c r="I44" s="88"/>
    </row>
    <row r="45" spans="1:9" s="55" customFormat="1" ht="69.75" customHeight="1" x14ac:dyDescent="0.5">
      <c r="A45" s="57" t="str">
        <f>IF('Artikelliste 26-50'!B16="","",'Artikelliste 26-50'!B16)</f>
        <v/>
      </c>
      <c r="B45" s="76"/>
      <c r="C45" s="57" t="str">
        <f>IF('Artikelliste 26-50'!B17="","",'Artikelliste 26-50'!B17)</f>
        <v/>
      </c>
      <c r="D45" s="76"/>
      <c r="E45" s="57" t="str">
        <f>IF('Artikelliste 26-50'!B18="","",'Artikelliste 26-50'!B18)</f>
        <v/>
      </c>
    </row>
    <row r="46" spans="1:9" s="55" customFormat="1" ht="36.75" customHeight="1" x14ac:dyDescent="0.5">
      <c r="A46" s="58" t="str">
        <f>"Größe:       "&amp;'Artikelliste 26-50'!C16</f>
        <v xml:space="preserve">Größe:       </v>
      </c>
      <c r="B46" s="80"/>
      <c r="C46" s="58" t="str">
        <f>"Größe:       "&amp;'Artikelliste 26-50'!C17</f>
        <v xml:space="preserve">Größe:       </v>
      </c>
      <c r="D46" s="80"/>
      <c r="E46" s="58" t="str">
        <f>"Größe:       "&amp;'Artikelliste 26-50'!C18</f>
        <v xml:space="preserve">Größe:       </v>
      </c>
    </row>
    <row r="47" spans="1:9" s="69" customFormat="1" ht="22.5" customHeight="1" x14ac:dyDescent="0.25">
      <c r="A47" s="18" t="s">
        <v>7</v>
      </c>
      <c r="B47" s="81"/>
      <c r="C47" s="18" t="s">
        <v>7</v>
      </c>
      <c r="D47" s="81"/>
      <c r="E47" s="18" t="s">
        <v>7</v>
      </c>
    </row>
    <row r="48" spans="1:9" s="55" customFormat="1" ht="36.75" customHeight="1" thickBot="1" x14ac:dyDescent="0.55000000000000004">
      <c r="A48" s="54" t="str">
        <f>IF(('Artikelliste 26-50'!D16)=0,"",('Artikelliste 26-50'!D16))</f>
        <v/>
      </c>
      <c r="B48" s="82"/>
      <c r="C48" s="54" t="str">
        <f>IF(('Artikelliste 26-50'!D17)=0,"",('Artikelliste 26-50'!D17))</f>
        <v/>
      </c>
      <c r="D48" s="82"/>
      <c r="E48" s="54" t="str">
        <f>IF(('Artikelliste 26-50'!D18)=0,"",('Artikelliste 26-50'!D18))</f>
        <v/>
      </c>
    </row>
    <row r="49" spans="1:9" s="14" customFormat="1" ht="38.1" customHeight="1" x14ac:dyDescent="0.35">
      <c r="A49" s="13"/>
      <c r="B49" s="85"/>
      <c r="C49" s="13"/>
      <c r="D49" s="85"/>
      <c r="E49" s="13"/>
      <c r="F49" s="16"/>
      <c r="G49" s="16"/>
      <c r="H49" s="16"/>
      <c r="I49" s="16"/>
    </row>
    <row r="50" spans="1:9" ht="38.1" customHeight="1" x14ac:dyDescent="0.25"/>
    <row r="51" spans="1:9" ht="38.1" customHeight="1" x14ac:dyDescent="0.25">
      <c r="F51" s="17"/>
      <c r="G51" s="17"/>
      <c r="H51" s="17"/>
      <c r="I51" s="17"/>
    </row>
    <row r="52" spans="1:9" ht="38.1" customHeight="1" x14ac:dyDescent="0.25"/>
    <row r="55" spans="1:9" s="14" customFormat="1" ht="38.1" customHeight="1" x14ac:dyDescent="0.35">
      <c r="A55" s="13"/>
      <c r="B55" s="85"/>
      <c r="C55" s="13"/>
      <c r="D55" s="85"/>
      <c r="E55" s="13"/>
      <c r="F55" s="16"/>
      <c r="G55" s="16"/>
      <c r="H55" s="16"/>
      <c r="I55" s="16"/>
    </row>
    <row r="56" spans="1:9" ht="38.1" customHeight="1" x14ac:dyDescent="0.25"/>
    <row r="57" spans="1:9" ht="38.1" customHeight="1" x14ac:dyDescent="0.25"/>
    <row r="58" spans="1:9" ht="38.1" customHeight="1" x14ac:dyDescent="0.25">
      <c r="F58" s="17"/>
      <c r="G58" s="17"/>
      <c r="H58" s="17"/>
      <c r="I58" s="17"/>
    </row>
    <row r="59" spans="1:9" ht="32.1" customHeight="1" x14ac:dyDescent="0.25">
      <c r="F59" s="17"/>
      <c r="G59" s="17"/>
      <c r="H59" s="17"/>
      <c r="I59" s="17"/>
    </row>
    <row r="61" spans="1:9" s="14" customFormat="1" ht="38.1" customHeight="1" x14ac:dyDescent="0.35">
      <c r="A61" s="13"/>
      <c r="B61" s="85"/>
      <c r="C61" s="13"/>
      <c r="D61" s="85"/>
      <c r="E61" s="13"/>
      <c r="F61" s="16"/>
      <c r="G61" s="16"/>
      <c r="H61" s="16"/>
      <c r="I61" s="16"/>
    </row>
    <row r="62" spans="1:9" ht="38.1" customHeight="1" x14ac:dyDescent="0.25"/>
    <row r="63" spans="1:9" ht="38.1" customHeight="1" x14ac:dyDescent="0.25"/>
    <row r="64" spans="1:9" ht="38.1" customHeight="1" x14ac:dyDescent="0.25"/>
    <row r="66" spans="1:9" ht="32.1" customHeight="1" x14ac:dyDescent="0.25">
      <c r="F66" s="17"/>
      <c r="G66" s="17"/>
      <c r="H66" s="17"/>
      <c r="I66" s="17"/>
    </row>
    <row r="67" spans="1:9" s="14" customFormat="1" ht="38.1" customHeight="1" x14ac:dyDescent="0.35">
      <c r="A67" s="13"/>
      <c r="B67" s="85"/>
      <c r="C67" s="13"/>
      <c r="D67" s="85"/>
      <c r="E67" s="13"/>
      <c r="F67" s="16"/>
      <c r="G67" s="16"/>
      <c r="H67" s="16"/>
      <c r="I67" s="16"/>
    </row>
    <row r="68" spans="1:9" ht="38.1" customHeight="1" x14ac:dyDescent="0.25"/>
    <row r="69" spans="1:9" ht="38.1" customHeight="1" x14ac:dyDescent="0.25"/>
    <row r="70" spans="1:9" ht="38.1" customHeight="1" x14ac:dyDescent="0.25"/>
    <row r="72" spans="1:9" ht="32.1" customHeight="1" x14ac:dyDescent="0.25">
      <c r="F72" s="17"/>
      <c r="G72" s="17"/>
      <c r="H72" s="17"/>
      <c r="I72" s="17"/>
    </row>
    <row r="78" spans="1:9" ht="32.1" customHeight="1" x14ac:dyDescent="0.25">
      <c r="F78" s="17"/>
      <c r="G78" s="17"/>
      <c r="H78" s="17"/>
      <c r="I78" s="17"/>
    </row>
  </sheetData>
  <pageMargins left="0.19685039370078741" right="0.19685039370078741" top="0.19685039370078741" bottom="0.19685039370078741" header="0" footer="0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zoomScale="85" zoomScaleNormal="85" workbookViewId="0"/>
  </sheetViews>
  <sheetFormatPr baseColWidth="10" defaultColWidth="11.7109375" defaultRowHeight="15" x14ac:dyDescent="0.25"/>
  <cols>
    <col min="1" max="1" width="75.7109375" style="13" customWidth="1"/>
    <col min="2" max="2" width="11.42578125" style="85" customWidth="1"/>
    <col min="3" max="3" width="75.7109375" style="13" customWidth="1"/>
    <col min="4" max="4" width="11.42578125" style="85" customWidth="1"/>
    <col min="5" max="5" width="75.7109375" style="13" customWidth="1"/>
    <col min="6" max="16384" width="11.7109375" style="13"/>
  </cols>
  <sheetData>
    <row r="1" spans="1:5" s="46" customFormat="1" ht="34.5" customHeight="1" x14ac:dyDescent="0.25">
      <c r="A1" s="44" t="s">
        <v>12</v>
      </c>
      <c r="B1" s="73"/>
      <c r="C1" s="44" t="s">
        <v>12</v>
      </c>
      <c r="D1" s="73"/>
      <c r="E1" s="44" t="s">
        <v>12</v>
      </c>
    </row>
    <row r="2" spans="1:5" s="51" customFormat="1" ht="36.75" customHeight="1" x14ac:dyDescent="0.5">
      <c r="A2" s="50" t="str">
        <f>'Artikelliste 1-25'!D3&amp;" - 43"</f>
        <v xml:space="preserve"> - 43</v>
      </c>
      <c r="B2" s="74"/>
      <c r="C2" s="50" t="str">
        <f>'Artikelliste 1-25'!D3&amp;" - 44"</f>
        <v xml:space="preserve"> - 44</v>
      </c>
      <c r="D2" s="74"/>
      <c r="E2" s="50" t="str">
        <f>'Artikelliste 1-25'!D3&amp;" - 45"</f>
        <v xml:space="preserve"> - 45</v>
      </c>
    </row>
    <row r="3" spans="1:5" s="51" customFormat="1" ht="69.75" customHeight="1" x14ac:dyDescent="0.5">
      <c r="A3" s="56" t="str">
        <f>IF('Artikelliste 26-50'!B19="","",'Artikelliste 26-50'!B19)</f>
        <v/>
      </c>
      <c r="B3" s="75"/>
      <c r="C3" s="57" t="str">
        <f>IF('Artikelliste 26-50'!B20="","",'Artikelliste 26-50'!B20)</f>
        <v/>
      </c>
      <c r="D3" s="76"/>
      <c r="E3" s="57" t="str">
        <f>IF('Artikelliste 26-50'!B21="","",'Artikelliste 26-50'!B21)</f>
        <v/>
      </c>
    </row>
    <row r="4" spans="1:5" s="55" customFormat="1" ht="36.75" customHeight="1" x14ac:dyDescent="0.5">
      <c r="A4" s="57" t="str">
        <f>"Größe:      "&amp;'Artikelliste 26-50'!C19</f>
        <v xml:space="preserve">Größe:      </v>
      </c>
      <c r="B4" s="76"/>
      <c r="C4" s="57" t="str">
        <f>"Größe:       "&amp;'Artikelliste 26-50'!C20</f>
        <v xml:space="preserve">Größe:       </v>
      </c>
      <c r="D4" s="76"/>
      <c r="E4" s="57" t="str">
        <f>"Größe:       "&amp;'Artikelliste 26-50'!C21</f>
        <v xml:space="preserve">Größe:       </v>
      </c>
    </row>
    <row r="5" spans="1:5" s="23" customFormat="1" ht="22.5" customHeight="1" x14ac:dyDescent="0.25">
      <c r="A5" s="24" t="s">
        <v>4</v>
      </c>
      <c r="B5" s="77"/>
      <c r="C5" s="22" t="s">
        <v>7</v>
      </c>
      <c r="D5" s="83"/>
      <c r="E5" s="22" t="s">
        <v>7</v>
      </c>
    </row>
    <row r="6" spans="1:5" s="53" customFormat="1" ht="36.75" customHeight="1" thickBot="1" x14ac:dyDescent="0.55000000000000004">
      <c r="A6" s="52" t="str">
        <f>IF(('Artikelliste 26-50'!D19)=0,"",('Artikelliste 26-50'!D19))</f>
        <v/>
      </c>
      <c r="B6" s="78"/>
      <c r="C6" s="52" t="str">
        <f>IF(('Artikelliste 26-50'!D20)=0,"",('Artikelliste 26-50'!D20))</f>
        <v/>
      </c>
      <c r="D6" s="78"/>
      <c r="E6" s="52" t="str">
        <f>IF(('Artikelliste 26-50'!D21)=0,"",('Artikelliste 26-50'!D21))</f>
        <v/>
      </c>
    </row>
    <row r="7" spans="1:5" s="37" customFormat="1" ht="60" customHeight="1" x14ac:dyDescent="0.5">
      <c r="A7" s="47"/>
      <c r="B7" s="79"/>
      <c r="C7" s="47"/>
      <c r="D7" s="79"/>
      <c r="E7" s="47"/>
    </row>
    <row r="8" spans="1:5" s="45" customFormat="1" ht="34.5" customHeight="1" x14ac:dyDescent="0.25">
      <c r="A8" s="44" t="s">
        <v>12</v>
      </c>
      <c r="B8" s="73"/>
      <c r="C8" s="44" t="s">
        <v>12</v>
      </c>
      <c r="D8" s="73"/>
      <c r="E8" s="44" t="s">
        <v>12</v>
      </c>
    </row>
    <row r="9" spans="1:5" s="51" customFormat="1" ht="36.75" customHeight="1" x14ac:dyDescent="0.5">
      <c r="A9" s="50" t="str">
        <f>'Artikelliste 1-25'!D3&amp;" - 46"</f>
        <v xml:space="preserve"> - 46</v>
      </c>
      <c r="B9" s="74"/>
      <c r="C9" s="50" t="str">
        <f>'Artikelliste 1-25'!D3&amp;" - 47"</f>
        <v xml:space="preserve"> - 47</v>
      </c>
      <c r="D9" s="74"/>
      <c r="E9" s="50" t="str">
        <f>'Artikelliste 1-25'!D3&amp;" - 48"</f>
        <v xml:space="preserve"> - 48</v>
      </c>
    </row>
    <row r="10" spans="1:5" s="36" customFormat="1" ht="69.75" customHeight="1" x14ac:dyDescent="0.3">
      <c r="A10" s="57" t="str">
        <f>IF('Artikelliste 26-50'!B22="","",'Artikelliste 26-50'!B22)</f>
        <v/>
      </c>
      <c r="B10" s="84"/>
      <c r="C10" s="35" t="str">
        <f>IF('Artikelliste 26-50'!B23="","",'Artikelliste 26-50'!B23)</f>
        <v/>
      </c>
      <c r="D10" s="84"/>
      <c r="E10" s="35" t="str">
        <f>IF('Artikelliste 26-50'!B24="","",'Artikelliste 26-50'!B24)</f>
        <v/>
      </c>
    </row>
    <row r="11" spans="1:5" s="55" customFormat="1" ht="36.75" customHeight="1" x14ac:dyDescent="0.5">
      <c r="A11" s="58" t="str">
        <f>"Größe:       "&amp;'Artikelliste 26-50'!C22</f>
        <v xml:space="preserve">Größe:       </v>
      </c>
      <c r="B11" s="80"/>
      <c r="C11" s="58" t="str">
        <f>"Größe:       "&amp;'Artikelliste 26-50'!C23</f>
        <v xml:space="preserve">Größe:       </v>
      </c>
      <c r="D11" s="80"/>
      <c r="E11" s="58" t="str">
        <f>"Größe:       "&amp;'Artikelliste 26-50'!C24</f>
        <v xml:space="preserve">Größe:       </v>
      </c>
    </row>
    <row r="12" spans="1:5" ht="22.5" customHeight="1" x14ac:dyDescent="0.25">
      <c r="A12" s="18" t="s">
        <v>7</v>
      </c>
      <c r="B12" s="81"/>
      <c r="C12" s="18" t="s">
        <v>7</v>
      </c>
      <c r="D12" s="81"/>
      <c r="E12" s="18" t="s">
        <v>7</v>
      </c>
    </row>
    <row r="13" spans="1:5" s="51" customFormat="1" ht="36.75" customHeight="1" thickBot="1" x14ac:dyDescent="0.55000000000000004">
      <c r="A13" s="54" t="str">
        <f>IF(('Artikelliste 26-50'!D22)=0,"",('Artikelliste 26-50'!D22))</f>
        <v/>
      </c>
      <c r="B13" s="82"/>
      <c r="C13" s="54" t="str">
        <f>IF(('Artikelliste 26-50'!D23)=0,"",('Artikelliste 26-50'!D23))</f>
        <v/>
      </c>
      <c r="D13" s="82"/>
      <c r="E13" s="54" t="str">
        <f>IF(('Artikelliste 26-50'!D24)=0,"",('Artikelliste 26-50'!D24))</f>
        <v/>
      </c>
    </row>
    <row r="14" spans="1:5" s="38" customFormat="1" ht="74.25" customHeight="1" x14ac:dyDescent="0.5">
      <c r="A14" s="48"/>
      <c r="B14" s="65"/>
      <c r="C14" s="48"/>
      <c r="D14" s="65"/>
      <c r="E14" s="48"/>
    </row>
    <row r="15" spans="1:5" s="45" customFormat="1" ht="34.5" customHeight="1" x14ac:dyDescent="0.25">
      <c r="A15" s="44" t="s">
        <v>12</v>
      </c>
      <c r="B15" s="73"/>
      <c r="C15" s="44" t="s">
        <v>12</v>
      </c>
      <c r="D15" s="73"/>
      <c r="E15" s="44" t="s">
        <v>12</v>
      </c>
    </row>
    <row r="16" spans="1:5" s="51" customFormat="1" ht="36.75" customHeight="1" x14ac:dyDescent="0.5">
      <c r="A16" s="50" t="str">
        <f>'Artikelliste 1-25'!D3&amp;" - 49"</f>
        <v xml:space="preserve"> - 49</v>
      </c>
      <c r="B16" s="74"/>
      <c r="C16" s="50" t="str">
        <f>'Artikelliste 1-25'!D3&amp;" - 50"</f>
        <v xml:space="preserve"> - 50</v>
      </c>
      <c r="D16" s="74"/>
      <c r="E16" s="50" t="str">
        <f>'Artikelliste 1-25'!D3&amp;" - 51"</f>
        <v xml:space="preserve"> - 51</v>
      </c>
    </row>
    <row r="17" spans="1:5" s="51" customFormat="1" ht="69.75" customHeight="1" x14ac:dyDescent="0.5">
      <c r="A17" s="57" t="str">
        <f>IF('Artikelliste 26-50'!B25="","",'Artikelliste 26-50'!B25)</f>
        <v/>
      </c>
      <c r="B17" s="76"/>
      <c r="C17" s="57" t="str">
        <f>IF('Artikelliste 26-50'!B26="","",'Artikelliste 26-50'!B26)</f>
        <v/>
      </c>
      <c r="D17" s="76"/>
      <c r="E17" s="89" t="str">
        <f>IF('Artikelliste 51-75'!B2="","",'Artikelliste 51-75'!B2)</f>
        <v/>
      </c>
    </row>
    <row r="18" spans="1:5" s="55" customFormat="1" ht="36.75" customHeight="1" x14ac:dyDescent="0.5">
      <c r="A18" s="58" t="str">
        <f>"Größe:       "&amp;'Artikelliste 26-50'!C25</f>
        <v xml:space="preserve">Größe:       </v>
      </c>
      <c r="B18" s="80"/>
      <c r="C18" s="58" t="str">
        <f>"Größe:       "&amp;'Artikelliste 26-50'!C26</f>
        <v xml:space="preserve">Größe:       </v>
      </c>
      <c r="D18" s="80"/>
      <c r="E18" s="58" t="str">
        <f>"Größe:       "&amp;'Artikelliste 51-75'!C2</f>
        <v xml:space="preserve">Größe:       </v>
      </c>
    </row>
    <row r="19" spans="1:5" ht="22.5" customHeight="1" x14ac:dyDescent="0.25">
      <c r="A19" s="18" t="s">
        <v>7</v>
      </c>
      <c r="B19" s="81"/>
      <c r="C19" s="18" t="s">
        <v>7</v>
      </c>
      <c r="D19" s="81"/>
      <c r="E19" s="18" t="s">
        <v>7</v>
      </c>
    </row>
    <row r="20" spans="1:5" s="51" customFormat="1" ht="36.75" customHeight="1" thickBot="1" x14ac:dyDescent="0.55000000000000004">
      <c r="A20" s="54" t="str">
        <f>IF(('Artikelliste 26-50'!D25)=0,"",('Artikelliste 26-50'!D25))</f>
        <v/>
      </c>
      <c r="B20" s="82"/>
      <c r="C20" s="54" t="str">
        <f>IF(('Artikelliste 26-50'!D26)=0,"",('Artikelliste 26-50'!D26))</f>
        <v/>
      </c>
      <c r="D20" s="82"/>
      <c r="E20" s="54" t="str">
        <f>IF(('Artikelliste 51-75'!D2)=0,"",('Artikelliste 51-75'!D2))</f>
        <v/>
      </c>
    </row>
    <row r="21" spans="1:5" s="38" customFormat="1" ht="73.5" customHeight="1" x14ac:dyDescent="0.5">
      <c r="A21" s="48"/>
      <c r="B21" s="65"/>
      <c r="C21" s="48"/>
      <c r="D21" s="65"/>
      <c r="E21" s="48"/>
    </row>
    <row r="22" spans="1:5" s="45" customFormat="1" ht="34.5" customHeight="1" x14ac:dyDescent="0.25">
      <c r="A22" s="44" t="s">
        <v>12</v>
      </c>
      <c r="B22" s="73"/>
      <c r="C22" s="44" t="s">
        <v>12</v>
      </c>
      <c r="D22" s="73"/>
      <c r="E22" s="44" t="s">
        <v>12</v>
      </c>
    </row>
    <row r="23" spans="1:5" s="51" customFormat="1" ht="36.75" customHeight="1" x14ac:dyDescent="0.5">
      <c r="A23" s="50" t="str">
        <f>'Artikelliste 1-25'!D3&amp;" - 52"</f>
        <v xml:space="preserve"> - 52</v>
      </c>
      <c r="B23" s="74"/>
      <c r="C23" s="50" t="str">
        <f>'Artikelliste 1-25'!D3&amp;" - 53"</f>
        <v xml:space="preserve"> - 53</v>
      </c>
      <c r="D23" s="74"/>
      <c r="E23" s="50" t="str">
        <f>'Artikelliste 1-25'!D3&amp;" - 54"</f>
        <v xml:space="preserve"> - 54</v>
      </c>
    </row>
    <row r="24" spans="1:5" s="51" customFormat="1" ht="69.75" customHeight="1" x14ac:dyDescent="0.5">
      <c r="A24" s="91" t="str">
        <f>IF('Artikelliste 51-75'!B3="","",'Artikelliste 51-75'!B3)</f>
        <v/>
      </c>
      <c r="B24" s="76"/>
      <c r="C24" s="57" t="str">
        <f>IF('Artikelliste 51-75'!B4="","",'Artikelliste 51-75'!B4)</f>
        <v/>
      </c>
      <c r="D24" s="76"/>
      <c r="E24" s="57" t="str">
        <f>IF('Artikelliste 51-75'!B5="","",'Artikelliste 51-75'!B5)</f>
        <v/>
      </c>
    </row>
    <row r="25" spans="1:5" s="55" customFormat="1" ht="36.75" customHeight="1" x14ac:dyDescent="0.5">
      <c r="A25" s="58" t="str">
        <f>"Größe:       "&amp;'Artikelliste 51-75'!C3</f>
        <v xml:space="preserve">Größe:       </v>
      </c>
      <c r="B25" s="80"/>
      <c r="C25" s="58" t="str">
        <f>"Größe:       "&amp;'Artikelliste 51-75'!C4</f>
        <v xml:space="preserve">Größe:       </v>
      </c>
      <c r="D25" s="80"/>
      <c r="E25" s="58" t="str">
        <f>"Größe:       "&amp;'Artikelliste 51-75'!C5</f>
        <v xml:space="preserve">Größe:       </v>
      </c>
    </row>
    <row r="26" spans="1:5" ht="22.5" customHeight="1" x14ac:dyDescent="0.25">
      <c r="A26" s="18" t="s">
        <v>7</v>
      </c>
      <c r="B26" s="81"/>
      <c r="C26" s="18" t="s">
        <v>7</v>
      </c>
      <c r="D26" s="81"/>
      <c r="E26" s="18" t="s">
        <v>7</v>
      </c>
    </row>
    <row r="27" spans="1:5" s="51" customFormat="1" ht="36.75" customHeight="1" thickBot="1" x14ac:dyDescent="0.55000000000000004">
      <c r="A27" s="54" t="str">
        <f>IF(('Artikelliste 51-75'!D3)=0,"",('Artikelliste 51-75'!D3))</f>
        <v/>
      </c>
      <c r="B27" s="82"/>
      <c r="C27" s="54" t="str">
        <f>IF(('Artikelliste 51-75'!D4)=0,"",('Artikelliste 51-75'!D4))</f>
        <v/>
      </c>
      <c r="D27" s="82"/>
      <c r="E27" s="54" t="str">
        <f>IF(('Artikelliste 51-75'!D5)=0,"",('Artikelliste 51-75'!D5))</f>
        <v/>
      </c>
    </row>
    <row r="28" spans="1:5" s="38" customFormat="1" ht="74.25" customHeight="1" x14ac:dyDescent="0.5">
      <c r="A28" s="49"/>
      <c r="B28" s="65"/>
      <c r="C28" s="49"/>
      <c r="D28" s="65"/>
      <c r="E28" s="49"/>
    </row>
    <row r="29" spans="1:5" customFormat="1" ht="33.75" customHeight="1" x14ac:dyDescent="0.25">
      <c r="A29" s="44" t="s">
        <v>12</v>
      </c>
      <c r="B29" s="73"/>
      <c r="C29" s="44" t="s">
        <v>12</v>
      </c>
      <c r="D29" s="73"/>
      <c r="E29" s="44" t="s">
        <v>12</v>
      </c>
    </row>
    <row r="30" spans="1:5" s="51" customFormat="1" ht="36.75" customHeight="1" x14ac:dyDescent="0.5">
      <c r="A30" s="50" t="str">
        <f>'Artikelliste 1-25'!D3&amp;" - 55"</f>
        <v xml:space="preserve"> - 55</v>
      </c>
      <c r="B30" s="74"/>
      <c r="C30" s="50" t="str">
        <f>'Artikelliste 1-25'!D3&amp;" - 56"</f>
        <v xml:space="preserve"> - 56</v>
      </c>
      <c r="D30" s="74"/>
      <c r="E30" s="50" t="str">
        <f>'Artikelliste 1-25'!D3&amp;" - 57"</f>
        <v xml:space="preserve"> - 57</v>
      </c>
    </row>
    <row r="31" spans="1:5" s="55" customFormat="1" ht="69.75" customHeight="1" x14ac:dyDescent="0.5">
      <c r="A31" s="57" t="str">
        <f>IF('Artikelliste 51-75'!B6="","",'Artikelliste 51-75'!B6)</f>
        <v/>
      </c>
      <c r="B31" s="76"/>
      <c r="C31" s="57" t="str">
        <f>IF('Artikelliste 51-75'!B7="","",'Artikelliste 51-75'!B7)</f>
        <v/>
      </c>
      <c r="D31" s="76"/>
      <c r="E31" s="57" t="str">
        <f>IF('Artikelliste 51-75'!B8="","",'Artikelliste 51-75'!B8)</f>
        <v/>
      </c>
    </row>
    <row r="32" spans="1:5" s="55" customFormat="1" ht="36.75" customHeight="1" x14ac:dyDescent="0.5">
      <c r="A32" s="58" t="str">
        <f>"Größe:       "&amp;'Artikelliste 51-75'!C6</f>
        <v xml:space="preserve">Größe:       </v>
      </c>
      <c r="B32" s="80"/>
      <c r="C32" s="58" t="str">
        <f>"Größe:       "&amp;'Artikelliste 51-75'!C7</f>
        <v xml:space="preserve">Größe:       </v>
      </c>
      <c r="D32" s="80"/>
      <c r="E32" s="58" t="str">
        <f>"Größe:       "&amp;'Artikelliste 51-75'!C8</f>
        <v xml:space="preserve">Größe:       </v>
      </c>
    </row>
    <row r="33" spans="1:9" s="38" customFormat="1" ht="22.5" customHeight="1" x14ac:dyDescent="0.5">
      <c r="A33" s="18" t="s">
        <v>7</v>
      </c>
      <c r="B33" s="81"/>
      <c r="C33" s="18" t="s">
        <v>7</v>
      </c>
      <c r="D33" s="81"/>
      <c r="E33" s="18" t="s">
        <v>7</v>
      </c>
    </row>
    <row r="34" spans="1:9" s="55" customFormat="1" ht="36.75" customHeight="1" thickBot="1" x14ac:dyDescent="0.55000000000000004">
      <c r="A34" s="54" t="str">
        <f>IF(('Artikelliste 51-75'!D6)=0,"",('Artikelliste 51-75'!D6))</f>
        <v/>
      </c>
      <c r="B34" s="82"/>
      <c r="C34" s="54" t="str">
        <f>IF(('Artikelliste 51-75'!D7)=0,"",('Artikelliste 51-75'!D7))</f>
        <v/>
      </c>
      <c r="D34" s="82"/>
      <c r="E34" s="54" t="str">
        <f>IF(('Artikelliste 51-75'!D8)=0,"",('Artikelliste 51-75'!D8))</f>
        <v/>
      </c>
      <c r="F34" s="88"/>
      <c r="G34" s="88"/>
      <c r="H34" s="88"/>
      <c r="I34" s="88"/>
    </row>
    <row r="35" spans="1:9" ht="73.5" customHeight="1" x14ac:dyDescent="0.25">
      <c r="A35" s="48"/>
      <c r="B35" s="65"/>
      <c r="C35" s="48"/>
      <c r="D35" s="65"/>
      <c r="E35" s="48"/>
      <c r="F35" s="17"/>
      <c r="G35" s="17"/>
      <c r="H35" s="17"/>
      <c r="I35" s="17"/>
    </row>
    <row r="36" spans="1:9" ht="33.75" customHeight="1" x14ac:dyDescent="0.25">
      <c r="A36" s="44" t="s">
        <v>12</v>
      </c>
      <c r="B36" s="73"/>
      <c r="C36" s="44" t="s">
        <v>12</v>
      </c>
      <c r="D36" s="73"/>
      <c r="E36" s="44" t="s">
        <v>12</v>
      </c>
      <c r="F36" s="17"/>
      <c r="G36" s="17"/>
      <c r="H36" s="17"/>
      <c r="I36" s="17"/>
    </row>
    <row r="37" spans="1:9" s="55" customFormat="1" ht="36.75" customHeight="1" x14ac:dyDescent="0.5">
      <c r="A37" s="50" t="str">
        <f>'Artikelliste 1-25'!D3&amp;" - 58"</f>
        <v xml:space="preserve"> - 58</v>
      </c>
      <c r="B37" s="74"/>
      <c r="C37" s="50" t="str">
        <f>'Artikelliste 1-25'!D3&amp;" - 59"</f>
        <v xml:space="preserve"> - 59</v>
      </c>
      <c r="D37" s="74"/>
      <c r="E37" s="50" t="str">
        <f>'Artikelliste 1-25'!D3&amp;" - 60"</f>
        <v xml:space="preserve"> - 60</v>
      </c>
    </row>
    <row r="38" spans="1:9" s="55" customFormat="1" ht="67.5" customHeight="1" x14ac:dyDescent="0.5">
      <c r="A38" s="57" t="str">
        <f>IF('Artikelliste 51-75'!B9="","",'Artikelliste 51-75'!B9)</f>
        <v/>
      </c>
      <c r="B38" s="76"/>
      <c r="C38" s="57" t="str">
        <f>IF('Artikelliste 51-75'!B10="","",'Artikelliste 51-75'!B10)</f>
        <v/>
      </c>
      <c r="D38" s="76"/>
      <c r="E38" s="57" t="str">
        <f>IF('Artikelliste 51-75'!B11="","",'Artikelliste 51-75'!B11)</f>
        <v/>
      </c>
    </row>
    <row r="39" spans="1:9" s="55" customFormat="1" ht="38.25" customHeight="1" x14ac:dyDescent="0.5">
      <c r="A39" s="58" t="str">
        <f>"Größe:       "&amp;'Artikelliste 51-75'!C9</f>
        <v xml:space="preserve">Größe:       </v>
      </c>
      <c r="B39" s="80"/>
      <c r="C39" s="58" t="str">
        <f>"Größe:       "&amp;'Artikelliste 51-75'!C10</f>
        <v xml:space="preserve">Größe:       </v>
      </c>
      <c r="D39" s="80"/>
      <c r="E39" s="58" t="str">
        <f>"Größe:       "&amp;'Artikelliste 51-75'!C11</f>
        <v xml:space="preserve">Größe:       </v>
      </c>
    </row>
    <row r="40" spans="1:9" ht="22.5" customHeight="1" x14ac:dyDescent="0.25">
      <c r="A40" s="18" t="s">
        <v>7</v>
      </c>
      <c r="B40" s="81"/>
      <c r="C40" s="18" t="s">
        <v>7</v>
      </c>
      <c r="D40" s="81"/>
      <c r="E40" s="18" t="s">
        <v>7</v>
      </c>
    </row>
    <row r="41" spans="1:9" s="88" customFormat="1" ht="36.75" customHeight="1" thickBot="1" x14ac:dyDescent="0.55000000000000004">
      <c r="A41" s="54" t="str">
        <f>IF(('Artikelliste 51-75'!D9)=0,"",('Artikelliste 51-75'!D9))</f>
        <v/>
      </c>
      <c r="B41" s="82"/>
      <c r="C41" s="54" t="str">
        <f>IF(('Artikelliste 51-75'!D10)=0,"",('Artikelliste 51-75'!D10))</f>
        <v/>
      </c>
      <c r="D41" s="82"/>
      <c r="E41" s="54" t="str">
        <f>IF(('Artikelliste 51-75'!D11)=0,"",('Artikelliste 51-75'!D11))</f>
        <v/>
      </c>
      <c r="F41" s="55"/>
      <c r="G41" s="55"/>
      <c r="H41" s="55"/>
      <c r="I41" s="55"/>
    </row>
    <row r="42" spans="1:9" s="14" customFormat="1" ht="73.5" customHeight="1" x14ac:dyDescent="0.35">
      <c r="A42" s="48"/>
      <c r="B42" s="65"/>
      <c r="C42" s="48"/>
      <c r="D42" s="65"/>
      <c r="E42" s="48"/>
      <c r="F42" s="16"/>
      <c r="G42" s="16"/>
      <c r="H42" s="16"/>
      <c r="I42" s="16"/>
    </row>
    <row r="43" spans="1:9" ht="33.75" customHeight="1" x14ac:dyDescent="0.25">
      <c r="A43" s="44" t="s">
        <v>12</v>
      </c>
      <c r="B43" s="73"/>
      <c r="C43" s="44" t="s">
        <v>12</v>
      </c>
      <c r="D43" s="73"/>
      <c r="E43" s="44" t="s">
        <v>12</v>
      </c>
      <c r="F43" s="17"/>
      <c r="G43" s="17"/>
      <c r="H43" s="17"/>
      <c r="I43" s="17"/>
    </row>
    <row r="44" spans="1:9" s="55" customFormat="1" ht="36.75" customHeight="1" x14ac:dyDescent="0.5">
      <c r="A44" s="50" t="str">
        <f>'Artikelliste 1-25'!D3&amp;" - 61"</f>
        <v xml:space="preserve"> - 61</v>
      </c>
      <c r="B44" s="74"/>
      <c r="C44" s="50" t="str">
        <f>'Artikelliste 1-25'!D3&amp;" - 62"</f>
        <v xml:space="preserve"> - 62</v>
      </c>
      <c r="D44" s="74"/>
      <c r="E44" s="50" t="str">
        <f>'Artikelliste 1-25'!D3&amp;" - 63"</f>
        <v xml:space="preserve"> - 63</v>
      </c>
    </row>
    <row r="45" spans="1:9" s="55" customFormat="1" ht="69.75" customHeight="1" x14ac:dyDescent="0.5">
      <c r="A45" s="57" t="str">
        <f>IF('Artikelliste 51-75'!B12="","",'Artikelliste 51-75'!B12)</f>
        <v/>
      </c>
      <c r="B45" s="76"/>
      <c r="C45" s="57" t="str">
        <f>IF('Artikelliste 51-75'!B13="","",'Artikelliste 51-75'!B13)</f>
        <v/>
      </c>
      <c r="D45" s="76"/>
      <c r="E45" s="57" t="str">
        <f>IF('Artikelliste 51-75'!B14="","",'Artikelliste 51-75'!B14)</f>
        <v/>
      </c>
    </row>
    <row r="46" spans="1:9" s="55" customFormat="1" ht="37.5" customHeight="1" x14ac:dyDescent="0.5">
      <c r="A46" s="58" t="str">
        <f>"Größe:       "&amp;'Artikelliste 51-75'!C12</f>
        <v xml:space="preserve">Größe:       </v>
      </c>
      <c r="B46" s="80"/>
      <c r="C46" s="58" t="str">
        <f>"Größe:       "&amp;'Artikelliste 51-75'!C13</f>
        <v xml:space="preserve">Größe:       </v>
      </c>
      <c r="D46" s="80"/>
      <c r="E46" s="58" t="str">
        <f>"Größe:       "&amp;'Artikelliste 51-75'!C14</f>
        <v xml:space="preserve">Größe:       </v>
      </c>
    </row>
    <row r="47" spans="1:9" ht="22.5" customHeight="1" x14ac:dyDescent="0.25">
      <c r="A47" s="18" t="s">
        <v>7</v>
      </c>
      <c r="B47" s="81"/>
      <c r="C47" s="18" t="s">
        <v>7</v>
      </c>
      <c r="D47" s="81"/>
      <c r="E47" s="18" t="s">
        <v>7</v>
      </c>
    </row>
    <row r="48" spans="1:9" s="88" customFormat="1" ht="36.75" customHeight="1" thickBot="1" x14ac:dyDescent="0.55000000000000004">
      <c r="A48" s="54" t="str">
        <f>IF(('Artikelliste 51-75'!D12)=0,"",('Artikelliste 51-75'!D12))</f>
        <v/>
      </c>
      <c r="B48" s="82"/>
      <c r="C48" s="54" t="str">
        <f>IF(('Artikelliste 51-75'!D13)=0,"",('Artikelliste 51-75'!D13))</f>
        <v/>
      </c>
      <c r="D48" s="82"/>
      <c r="E48" s="54" t="str">
        <f>IF(('Artikelliste 51-75'!D14)=0,"",('Artikelliste 51-75'!D14))</f>
        <v/>
      </c>
      <c r="F48" s="55"/>
      <c r="G48" s="55"/>
      <c r="H48" s="55"/>
      <c r="I48" s="55"/>
    </row>
    <row r="49" spans="1:9" ht="38.1" customHeight="1" x14ac:dyDescent="0.25"/>
    <row r="50" spans="1:9" ht="38.1" customHeight="1" x14ac:dyDescent="0.25">
      <c r="F50" s="17"/>
      <c r="G50" s="17"/>
      <c r="H50" s="17"/>
      <c r="I50" s="17"/>
    </row>
    <row r="51" spans="1:9" ht="38.1" customHeight="1" x14ac:dyDescent="0.25"/>
    <row r="54" spans="1:9" s="14" customFormat="1" ht="38.1" customHeight="1" x14ac:dyDescent="0.35">
      <c r="A54" s="13"/>
      <c r="B54" s="85"/>
      <c r="C54" s="13"/>
      <c r="D54" s="85"/>
      <c r="E54" s="13"/>
      <c r="F54" s="16"/>
      <c r="G54" s="16"/>
      <c r="H54" s="16"/>
      <c r="I54" s="16"/>
    </row>
    <row r="55" spans="1:9" ht="38.1" customHeight="1" x14ac:dyDescent="0.25"/>
    <row r="56" spans="1:9" ht="38.1" customHeight="1" x14ac:dyDescent="0.25"/>
    <row r="57" spans="1:9" ht="38.1" customHeight="1" x14ac:dyDescent="0.25">
      <c r="F57" s="17"/>
      <c r="G57" s="17"/>
      <c r="H57" s="17"/>
      <c r="I57" s="17"/>
    </row>
    <row r="58" spans="1:9" ht="32.1" customHeight="1" x14ac:dyDescent="0.25">
      <c r="F58" s="17"/>
      <c r="G58" s="17"/>
      <c r="H58" s="17"/>
      <c r="I58" s="17"/>
    </row>
    <row r="60" spans="1:9" s="14" customFormat="1" ht="38.1" customHeight="1" x14ac:dyDescent="0.35">
      <c r="A60" s="13"/>
      <c r="B60" s="85"/>
      <c r="C60" s="13"/>
      <c r="D60" s="85"/>
      <c r="E60" s="13"/>
      <c r="F60" s="16"/>
      <c r="G60" s="16"/>
      <c r="H60" s="16"/>
      <c r="I60" s="16"/>
    </row>
    <row r="61" spans="1:9" ht="38.1" customHeight="1" x14ac:dyDescent="0.25"/>
    <row r="62" spans="1:9" ht="38.1" customHeight="1" x14ac:dyDescent="0.25"/>
    <row r="63" spans="1:9" ht="38.1" customHeight="1" x14ac:dyDescent="0.25"/>
    <row r="65" spans="1:9" ht="32.1" customHeight="1" x14ac:dyDescent="0.25">
      <c r="F65" s="17"/>
      <c r="G65" s="17"/>
      <c r="H65" s="17"/>
      <c r="I65" s="17"/>
    </row>
    <row r="66" spans="1:9" s="14" customFormat="1" ht="38.1" customHeight="1" x14ac:dyDescent="0.35">
      <c r="A66" s="13"/>
      <c r="B66" s="85"/>
      <c r="C66" s="13"/>
      <c r="D66" s="85"/>
      <c r="E66" s="13"/>
      <c r="F66" s="16"/>
      <c r="G66" s="16"/>
      <c r="H66" s="16"/>
      <c r="I66" s="16"/>
    </row>
    <row r="67" spans="1:9" ht="38.1" customHeight="1" x14ac:dyDescent="0.25"/>
    <row r="68" spans="1:9" ht="38.1" customHeight="1" x14ac:dyDescent="0.25"/>
    <row r="69" spans="1:9" ht="38.1" customHeight="1" x14ac:dyDescent="0.25"/>
    <row r="71" spans="1:9" ht="32.1" customHeight="1" x14ac:dyDescent="0.25">
      <c r="F71" s="17"/>
      <c r="G71" s="17"/>
      <c r="H71" s="17"/>
      <c r="I71" s="17"/>
    </row>
    <row r="77" spans="1:9" ht="32.1" customHeight="1" x14ac:dyDescent="0.25">
      <c r="F77" s="17"/>
      <c r="G77" s="17"/>
      <c r="H77" s="17"/>
      <c r="I77" s="17"/>
    </row>
  </sheetData>
  <pageMargins left="0.19685039370078741" right="0.19685039370078741" top="0.19685039370078741" bottom="0.19685039370078741" header="0" footer="0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zoomScale="85" zoomScaleNormal="85" workbookViewId="0"/>
  </sheetViews>
  <sheetFormatPr baseColWidth="10" defaultColWidth="11.7109375" defaultRowHeight="15" x14ac:dyDescent="0.25"/>
  <cols>
    <col min="1" max="1" width="75.7109375" style="13" customWidth="1"/>
    <col min="2" max="2" width="11.42578125" style="85" customWidth="1"/>
    <col min="3" max="3" width="75.7109375" style="13" customWidth="1"/>
    <col min="4" max="4" width="11.42578125" style="85" customWidth="1"/>
    <col min="5" max="5" width="75.7109375" style="13" customWidth="1"/>
    <col min="6" max="16384" width="11.7109375" style="13"/>
  </cols>
  <sheetData>
    <row r="1" spans="1:5" s="46" customFormat="1" ht="34.5" customHeight="1" x14ac:dyDescent="0.25">
      <c r="A1" s="44" t="s">
        <v>12</v>
      </c>
      <c r="B1" s="73"/>
      <c r="C1" s="44" t="s">
        <v>12</v>
      </c>
      <c r="D1" s="73"/>
      <c r="E1" s="44" t="s">
        <v>12</v>
      </c>
    </row>
    <row r="2" spans="1:5" s="51" customFormat="1" ht="36.75" customHeight="1" x14ac:dyDescent="0.5">
      <c r="A2" s="50" t="str">
        <f>'Artikelliste 1-25'!D3&amp;" - 64"</f>
        <v xml:space="preserve"> - 64</v>
      </c>
      <c r="B2" s="74"/>
      <c r="C2" s="50" t="str">
        <f>'Artikelliste 1-25'!D3&amp;" - 65"</f>
        <v xml:space="preserve"> - 65</v>
      </c>
      <c r="D2" s="74"/>
      <c r="E2" s="50" t="str">
        <f>'Artikelliste 1-25'!D3&amp;" - 66"</f>
        <v xml:space="preserve"> - 66</v>
      </c>
    </row>
    <row r="3" spans="1:5" s="51" customFormat="1" ht="69.75" customHeight="1" x14ac:dyDescent="0.5">
      <c r="A3" s="56" t="str">
        <f>IF('Artikelliste 51-75'!B15="","",'Artikelliste 51-75'!B15)</f>
        <v/>
      </c>
      <c r="B3" s="75"/>
      <c r="C3" s="57" t="str">
        <f>IF('Artikelliste 51-75'!B16="","",'Artikelliste 51-75'!B16)</f>
        <v/>
      </c>
      <c r="D3" s="76"/>
      <c r="E3" s="57" t="str">
        <f>IF('Artikelliste 51-75'!B17="","",'Artikelliste 51-75'!B17)</f>
        <v/>
      </c>
    </row>
    <row r="4" spans="1:5" s="55" customFormat="1" ht="36.75" customHeight="1" x14ac:dyDescent="0.5">
      <c r="A4" s="57" t="str">
        <f>"Größe:      "&amp;'Artikelliste 51-75'!C15</f>
        <v xml:space="preserve">Größe:      </v>
      </c>
      <c r="B4" s="76"/>
      <c r="C4" s="57" t="str">
        <f>"Größe:       "&amp;'Artikelliste 51-75'!C16</f>
        <v xml:space="preserve">Größe:       </v>
      </c>
      <c r="D4" s="76"/>
      <c r="E4" s="57" t="str">
        <f>"Größe:       "&amp;'Artikelliste 51-75'!C17</f>
        <v xml:space="preserve">Größe:       </v>
      </c>
    </row>
    <row r="5" spans="1:5" s="23" customFormat="1" ht="22.5" customHeight="1" x14ac:dyDescent="0.25">
      <c r="A5" s="24" t="s">
        <v>4</v>
      </c>
      <c r="B5" s="77"/>
      <c r="C5" s="22" t="s">
        <v>7</v>
      </c>
      <c r="D5" s="83"/>
      <c r="E5" s="22" t="s">
        <v>7</v>
      </c>
    </row>
    <row r="6" spans="1:5" s="53" customFormat="1" ht="36.75" customHeight="1" thickBot="1" x14ac:dyDescent="0.55000000000000004">
      <c r="A6" s="52" t="str">
        <f>IF(('Artikelliste 51-75'!D15)=0,"",('Artikelliste 51-75'!D15))</f>
        <v/>
      </c>
      <c r="B6" s="78"/>
      <c r="C6" s="52" t="str">
        <f>IF(('Artikelliste 51-75'!D16)=0,"",('Artikelliste 51-75'!D16))</f>
        <v/>
      </c>
      <c r="D6" s="78"/>
      <c r="E6" s="52" t="str">
        <f>IF(('Artikelliste 51-75'!D17)=0,"",('Artikelliste 51-75'!D17))</f>
        <v/>
      </c>
    </row>
    <row r="7" spans="1:5" s="37" customFormat="1" ht="60" customHeight="1" x14ac:dyDescent="0.5">
      <c r="A7" s="47"/>
      <c r="B7" s="79"/>
      <c r="C7" s="47"/>
      <c r="D7" s="79"/>
      <c r="E7" s="47"/>
    </row>
    <row r="8" spans="1:5" s="45" customFormat="1" ht="34.5" customHeight="1" x14ac:dyDescent="0.25">
      <c r="A8" s="44" t="s">
        <v>12</v>
      </c>
      <c r="B8" s="73"/>
      <c r="C8" s="44" t="s">
        <v>12</v>
      </c>
      <c r="D8" s="73"/>
      <c r="E8" s="44" t="s">
        <v>12</v>
      </c>
    </row>
    <row r="9" spans="1:5" s="51" customFormat="1" ht="36.75" customHeight="1" x14ac:dyDescent="0.5">
      <c r="A9" s="50" t="str">
        <f>'Artikelliste 1-25'!D3&amp;" - 67"</f>
        <v xml:space="preserve"> - 67</v>
      </c>
      <c r="B9" s="74"/>
      <c r="C9" s="50" t="str">
        <f>'Artikelliste 1-25'!D3&amp;" - 68"</f>
        <v xml:space="preserve"> - 68</v>
      </c>
      <c r="D9" s="74"/>
      <c r="E9" s="50" t="str">
        <f>'Artikelliste 1-25'!D3&amp;" - 69"</f>
        <v xml:space="preserve"> - 69</v>
      </c>
    </row>
    <row r="10" spans="1:5" s="51" customFormat="1" ht="69.75" customHeight="1" x14ac:dyDescent="0.5">
      <c r="A10" s="57" t="str">
        <f>IF('Artikelliste 51-75'!B18="","",'Artikelliste 51-75'!B18)</f>
        <v/>
      </c>
      <c r="B10" s="76"/>
      <c r="C10" s="57" t="str">
        <f>IF('Artikelliste 51-75'!B19="","",'Artikelliste 51-75'!B19)</f>
        <v/>
      </c>
      <c r="D10" s="76"/>
      <c r="E10" s="57" t="str">
        <f>IF('Artikelliste 51-75'!B20="","",'Artikelliste 51-75'!B20)</f>
        <v/>
      </c>
    </row>
    <row r="11" spans="1:5" s="55" customFormat="1" ht="36.75" customHeight="1" x14ac:dyDescent="0.5">
      <c r="A11" s="58" t="str">
        <f>"Größe:       "&amp;'Artikelliste 51-75'!C18</f>
        <v xml:space="preserve">Größe:       </v>
      </c>
      <c r="B11" s="80"/>
      <c r="C11" s="58" t="str">
        <f>"Größe:       "&amp;'Artikelliste 51-75'!C19</f>
        <v xml:space="preserve">Größe:       </v>
      </c>
      <c r="D11" s="80"/>
      <c r="E11" s="58" t="str">
        <f>"Größe:       "&amp;'Artikelliste 51-75'!C20</f>
        <v xml:space="preserve">Größe:       </v>
      </c>
    </row>
    <row r="12" spans="1:5" ht="22.5" customHeight="1" x14ac:dyDescent="0.25">
      <c r="A12" s="18" t="s">
        <v>7</v>
      </c>
      <c r="B12" s="81"/>
      <c r="C12" s="18" t="s">
        <v>7</v>
      </c>
      <c r="D12" s="81"/>
      <c r="E12" s="18" t="s">
        <v>7</v>
      </c>
    </row>
    <row r="13" spans="1:5" s="51" customFormat="1" ht="36.75" customHeight="1" thickBot="1" x14ac:dyDescent="0.55000000000000004">
      <c r="A13" s="54" t="str">
        <f>IF(('Artikelliste 51-75'!D18)=0,"",('Artikelliste 51-75'!D18))</f>
        <v/>
      </c>
      <c r="B13" s="82"/>
      <c r="C13" s="54" t="str">
        <f>IF(('Artikelliste 51-75'!D19)=0,"",('Artikelliste 51-75'!D19))</f>
        <v/>
      </c>
      <c r="D13" s="82"/>
      <c r="E13" s="54" t="str">
        <f>IF(('Artikelliste 51-75'!D20)=0,"",('Artikelliste 51-75'!D20))</f>
        <v/>
      </c>
    </row>
    <row r="14" spans="1:5" s="38" customFormat="1" ht="74.25" customHeight="1" x14ac:dyDescent="0.5">
      <c r="A14" s="48"/>
      <c r="B14" s="65"/>
      <c r="C14" s="48"/>
      <c r="D14" s="65"/>
      <c r="E14" s="48"/>
    </row>
    <row r="15" spans="1:5" s="45" customFormat="1" ht="34.5" customHeight="1" x14ac:dyDescent="0.25">
      <c r="A15" s="44" t="s">
        <v>12</v>
      </c>
      <c r="B15" s="73"/>
      <c r="C15" s="44" t="s">
        <v>12</v>
      </c>
      <c r="D15" s="73"/>
      <c r="E15" s="44" t="s">
        <v>12</v>
      </c>
    </row>
    <row r="16" spans="1:5" s="51" customFormat="1" ht="36.75" customHeight="1" x14ac:dyDescent="0.5">
      <c r="A16" s="50" t="str">
        <f>'Artikelliste 1-25'!D3&amp;" - 70"</f>
        <v xml:space="preserve"> - 70</v>
      </c>
      <c r="B16" s="74"/>
      <c r="C16" s="50" t="str">
        <f>'Artikelliste 1-25'!D3&amp;" - 71"</f>
        <v xml:space="preserve"> - 71</v>
      </c>
      <c r="D16" s="74"/>
      <c r="E16" s="50" t="str">
        <f>'Artikelliste 1-25'!D3&amp;" - 72"</f>
        <v xml:space="preserve"> - 72</v>
      </c>
    </row>
    <row r="17" spans="1:5" s="51" customFormat="1" ht="69.75" customHeight="1" x14ac:dyDescent="0.5">
      <c r="A17" s="57" t="str">
        <f>IF('Artikelliste 51-75'!B21="","",'Artikelliste 51-75'!B21)</f>
        <v/>
      </c>
      <c r="B17" s="76"/>
      <c r="C17" s="57" t="str">
        <f>IF('Artikelliste 51-75'!B22="","",'Artikelliste 51-75'!B22)</f>
        <v/>
      </c>
      <c r="D17" s="76"/>
      <c r="E17" s="89" t="str">
        <f>IF('Artikelliste 51-75'!B23="","",'Artikelliste 51-75'!B23)</f>
        <v/>
      </c>
    </row>
    <row r="18" spans="1:5" s="55" customFormat="1" ht="36.75" customHeight="1" x14ac:dyDescent="0.5">
      <c r="A18" s="58" t="str">
        <f>"Größe:       "&amp;'Artikelliste 51-75'!C21</f>
        <v xml:space="preserve">Größe:       </v>
      </c>
      <c r="B18" s="80"/>
      <c r="C18" s="58" t="str">
        <f>"Größe:       "&amp;'Artikelliste 51-75'!C22</f>
        <v xml:space="preserve">Größe:       </v>
      </c>
      <c r="D18" s="80"/>
      <c r="E18" s="58" t="str">
        <f>"Größe:       "&amp;'Artikelliste 51-75'!C23</f>
        <v xml:space="preserve">Größe:       </v>
      </c>
    </row>
    <row r="19" spans="1:5" ht="22.5" customHeight="1" x14ac:dyDescent="0.25">
      <c r="A19" s="18" t="s">
        <v>7</v>
      </c>
      <c r="B19" s="81"/>
      <c r="C19" s="18" t="s">
        <v>7</v>
      </c>
      <c r="D19" s="81"/>
      <c r="E19" s="18" t="s">
        <v>7</v>
      </c>
    </row>
    <row r="20" spans="1:5" s="51" customFormat="1" ht="36.75" customHeight="1" thickBot="1" x14ac:dyDescent="0.55000000000000004">
      <c r="A20" s="54" t="str">
        <f>IF(('Artikelliste 51-75'!D21)=0,"",('Artikelliste 51-75'!D21))</f>
        <v/>
      </c>
      <c r="B20" s="82"/>
      <c r="C20" s="54" t="str">
        <f>IF(('Artikelliste 51-75'!D22)=0,"",('Artikelliste 51-75'!D22))</f>
        <v/>
      </c>
      <c r="D20" s="82"/>
      <c r="E20" s="54" t="str">
        <f>IF(('Artikelliste 51-75'!D23)=0,"",('Artikelliste 51-75'!D23))</f>
        <v/>
      </c>
    </row>
    <row r="21" spans="1:5" s="38" customFormat="1" ht="73.5" customHeight="1" x14ac:dyDescent="0.5">
      <c r="A21" s="48"/>
      <c r="B21" s="65"/>
      <c r="C21" s="48"/>
      <c r="D21" s="65"/>
      <c r="E21" s="48"/>
    </row>
    <row r="22" spans="1:5" s="45" customFormat="1" ht="34.5" customHeight="1" x14ac:dyDescent="0.25">
      <c r="A22" s="44" t="s">
        <v>12</v>
      </c>
      <c r="B22" s="73"/>
      <c r="C22" s="44" t="s">
        <v>12</v>
      </c>
      <c r="D22" s="73"/>
      <c r="E22" s="44" t="s">
        <v>12</v>
      </c>
    </row>
    <row r="23" spans="1:5" s="51" customFormat="1" ht="36.75" customHeight="1" x14ac:dyDescent="0.5">
      <c r="A23" s="50" t="str">
        <f>'Artikelliste 1-25'!D3&amp;" - 73"</f>
        <v xml:space="preserve"> - 73</v>
      </c>
      <c r="B23" s="74"/>
      <c r="C23" s="50" t="str">
        <f>'Artikelliste 1-25'!D3&amp;" - 74"</f>
        <v xml:space="preserve"> - 74</v>
      </c>
      <c r="D23" s="74"/>
      <c r="E23" s="50" t="str">
        <f>'Artikelliste 1-25'!D3&amp;" - 75"</f>
        <v xml:space="preserve"> - 75</v>
      </c>
    </row>
    <row r="24" spans="1:5" s="51" customFormat="1" ht="69.75" customHeight="1" x14ac:dyDescent="0.5">
      <c r="A24" s="91" t="str">
        <f>IF('Artikelliste 51-75'!B24="","",'Artikelliste 51-75'!B24)</f>
        <v/>
      </c>
      <c r="B24" s="76"/>
      <c r="C24" s="57" t="str">
        <f>IF('Artikelliste 51-75'!B25="","",'Artikelliste 51-75'!B25)</f>
        <v/>
      </c>
      <c r="D24" s="76"/>
      <c r="E24" s="57" t="str">
        <f>IF('Artikelliste 51-75'!B26="","",'Artikelliste 51-75'!B26)</f>
        <v/>
      </c>
    </row>
    <row r="25" spans="1:5" s="55" customFormat="1" ht="36.75" customHeight="1" x14ac:dyDescent="0.5">
      <c r="A25" s="58" t="str">
        <f>"Größe:       "&amp;'Artikelliste 51-75'!C24</f>
        <v xml:space="preserve">Größe:       </v>
      </c>
      <c r="B25" s="80"/>
      <c r="C25" s="58" t="str">
        <f>"Größe:       "&amp;'Artikelliste 51-75'!C25</f>
        <v xml:space="preserve">Größe:       </v>
      </c>
      <c r="D25" s="80"/>
      <c r="E25" s="58" t="str">
        <f>"Größe:       "&amp;'Artikelliste 51-75'!C26</f>
        <v xml:space="preserve">Größe:       </v>
      </c>
    </row>
    <row r="26" spans="1:5" ht="22.5" customHeight="1" x14ac:dyDescent="0.25">
      <c r="A26" s="18" t="s">
        <v>7</v>
      </c>
      <c r="B26" s="81"/>
      <c r="C26" s="18" t="s">
        <v>7</v>
      </c>
      <c r="D26" s="81"/>
      <c r="E26" s="18" t="s">
        <v>7</v>
      </c>
    </row>
    <row r="27" spans="1:5" s="51" customFormat="1" ht="36.75" customHeight="1" thickBot="1" x14ac:dyDescent="0.55000000000000004">
      <c r="A27" s="54" t="str">
        <f>IF(('Artikelliste 51-75'!D24)=0,"",('Artikelliste 51-75'!D24))</f>
        <v/>
      </c>
      <c r="B27" s="82"/>
      <c r="C27" s="54" t="str">
        <f>IF(('Artikelliste 51-75'!D25)=0,"",('Artikelliste 51-75'!D25))</f>
        <v/>
      </c>
      <c r="D27" s="82"/>
      <c r="E27" s="54" t="str">
        <f>IF(('Artikelliste 51-75'!D26)=0,"",('Artikelliste 51-75'!D26))</f>
        <v/>
      </c>
    </row>
    <row r="28" spans="1:5" s="38" customFormat="1" ht="73.5" customHeight="1" x14ac:dyDescent="0.5">
      <c r="A28" s="48"/>
      <c r="B28" s="65"/>
      <c r="C28" s="48"/>
      <c r="D28" s="65"/>
      <c r="E28" s="48"/>
    </row>
    <row r="29" spans="1:5" s="45" customFormat="1" ht="34.5" customHeight="1" x14ac:dyDescent="0.25">
      <c r="A29" s="44" t="s">
        <v>12</v>
      </c>
      <c r="B29" s="73"/>
      <c r="C29" s="44" t="s">
        <v>12</v>
      </c>
      <c r="D29" s="73"/>
      <c r="E29" s="44" t="s">
        <v>12</v>
      </c>
    </row>
    <row r="30" spans="1:5" s="51" customFormat="1" ht="36.75" customHeight="1" x14ac:dyDescent="0.5">
      <c r="A30" s="50" t="str">
        <f>'Artikelliste 1-25'!D3&amp;" - 76"</f>
        <v xml:space="preserve"> - 76</v>
      </c>
      <c r="B30" s="74"/>
      <c r="C30" s="50" t="str">
        <f>'Artikelliste 1-25'!D3&amp;" - 77"</f>
        <v xml:space="preserve"> - 77</v>
      </c>
      <c r="D30" s="74"/>
      <c r="E30" s="50" t="str">
        <f>'Artikelliste 1-25'!D3&amp;" - 78"</f>
        <v xml:space="preserve"> - 78</v>
      </c>
    </row>
    <row r="31" spans="1:5" s="51" customFormat="1" ht="69.75" customHeight="1" x14ac:dyDescent="0.5">
      <c r="A31" s="57" t="str">
        <f>IF('Artikelliste 76-100'!B2="","",'Artikelliste 76-100'!B2)</f>
        <v/>
      </c>
      <c r="B31" s="76"/>
      <c r="C31" s="57" t="str">
        <f>IF('Artikelliste 76-100'!B3="","",'Artikelliste 76-100'!B3)</f>
        <v/>
      </c>
      <c r="D31" s="76"/>
      <c r="E31" s="57" t="str">
        <f>IF('Artikelliste 76-100'!B4="","",'Artikelliste 76-100'!B4)</f>
        <v/>
      </c>
    </row>
    <row r="32" spans="1:5" s="55" customFormat="1" ht="36.75" customHeight="1" x14ac:dyDescent="0.5">
      <c r="A32" s="58" t="str">
        <f>"Größe:       "&amp;'Artikelliste 76-100'!C2</f>
        <v xml:space="preserve">Größe:       </v>
      </c>
      <c r="B32" s="80"/>
      <c r="C32" s="58" t="str">
        <f>"Größe:       "&amp;'Artikelliste 76-100'!C3</f>
        <v xml:space="preserve">Größe:       </v>
      </c>
      <c r="D32" s="80"/>
      <c r="E32" s="58" t="str">
        <f>"Größe:       "&amp;'Artikelliste 76-100'!C4</f>
        <v xml:space="preserve">Größe:       </v>
      </c>
    </row>
    <row r="33" spans="1:9" ht="22.5" customHeight="1" x14ac:dyDescent="0.25">
      <c r="A33" s="18" t="s">
        <v>7</v>
      </c>
      <c r="B33" s="81"/>
      <c r="C33" s="18" t="s">
        <v>7</v>
      </c>
      <c r="D33" s="81"/>
      <c r="E33" s="18" t="s">
        <v>7</v>
      </c>
    </row>
    <row r="34" spans="1:9" s="51" customFormat="1" ht="36.75" customHeight="1" thickBot="1" x14ac:dyDescent="0.55000000000000004">
      <c r="A34" s="54" t="str">
        <f>IF(('Artikelliste 76-100'!D2)=0,"",('Artikelliste 76-100'!D2))</f>
        <v/>
      </c>
      <c r="B34" s="82"/>
      <c r="C34" s="54" t="str">
        <f>IF(('Artikelliste 76-100'!D3)=0,"",('Artikelliste 76-100'!D3))</f>
        <v/>
      </c>
      <c r="D34" s="82"/>
      <c r="E34" s="54" t="str">
        <f>IF(('Artikelliste 76-100'!D4)=0,"",('Artikelliste 76-100'!D4))</f>
        <v/>
      </c>
    </row>
    <row r="35" spans="1:9" s="38" customFormat="1" ht="73.5" customHeight="1" x14ac:dyDescent="0.5">
      <c r="A35" s="48"/>
      <c r="B35" s="65"/>
      <c r="C35" s="48"/>
      <c r="D35" s="65"/>
      <c r="E35" s="48"/>
    </row>
    <row r="36" spans="1:9" ht="34.5" customHeight="1" x14ac:dyDescent="0.25">
      <c r="A36" s="44" t="s">
        <v>12</v>
      </c>
      <c r="B36" s="73"/>
      <c r="C36" s="44" t="s">
        <v>12</v>
      </c>
      <c r="D36" s="73"/>
      <c r="E36" s="44" t="s">
        <v>12</v>
      </c>
      <c r="F36" s="17"/>
      <c r="G36" s="17"/>
      <c r="H36" s="17"/>
      <c r="I36" s="17"/>
    </row>
    <row r="37" spans="1:9" s="55" customFormat="1" ht="36.75" customHeight="1" x14ac:dyDescent="0.5">
      <c r="A37" s="50" t="str">
        <f>'Artikelliste 1-25'!D3&amp;" - 79"</f>
        <v xml:space="preserve"> - 79</v>
      </c>
      <c r="B37" s="74"/>
      <c r="C37" s="50" t="str">
        <f>'Artikelliste 1-25'!D3&amp;" - 80"</f>
        <v xml:space="preserve"> - 80</v>
      </c>
      <c r="D37" s="74"/>
      <c r="E37" s="50" t="str">
        <f>'Artikelliste 1-25'!D3&amp;" - 81"</f>
        <v xml:space="preserve"> - 81</v>
      </c>
      <c r="F37" s="88"/>
      <c r="G37" s="88"/>
      <c r="H37" s="88"/>
      <c r="I37" s="88"/>
    </row>
    <row r="38" spans="1:9" s="55" customFormat="1" ht="69.75" customHeight="1" x14ac:dyDescent="0.5">
      <c r="A38" s="57" t="str">
        <f>IF('Artikelliste 76-100'!B5="","",'Artikelliste 76-100'!B5)</f>
        <v/>
      </c>
      <c r="B38" s="76"/>
      <c r="C38" s="57" t="str">
        <f>IF('Artikelliste 76-100'!B6="","",'Artikelliste 76-100'!B6)</f>
        <v/>
      </c>
      <c r="D38" s="76"/>
      <c r="E38" s="57" t="str">
        <f>IF('Artikelliste 76-100'!B7="","",'Artikelliste 76-100'!B7)</f>
        <v/>
      </c>
    </row>
    <row r="39" spans="1:9" s="55" customFormat="1" ht="36.75" customHeight="1" x14ac:dyDescent="0.5">
      <c r="A39" s="58" t="str">
        <f>"Größe:       "&amp;'Artikelliste 76-100'!C5</f>
        <v xml:space="preserve">Größe:       </v>
      </c>
      <c r="B39" s="80"/>
      <c r="C39" s="58" t="str">
        <f>"Größe:       "&amp;'Artikelliste 76-100'!C6</f>
        <v xml:space="preserve">Größe:       </v>
      </c>
      <c r="D39" s="80"/>
      <c r="E39" s="58" t="str">
        <f>"Größe:       "&amp;'Artikelliste 76-100'!C7</f>
        <v xml:space="preserve">Größe:       </v>
      </c>
    </row>
    <row r="40" spans="1:9" ht="23.25" customHeight="1" x14ac:dyDescent="0.25">
      <c r="A40" s="18" t="s">
        <v>7</v>
      </c>
      <c r="B40" s="81"/>
      <c r="C40" s="18" t="s">
        <v>7</v>
      </c>
      <c r="D40" s="81"/>
      <c r="E40" s="18" t="s">
        <v>7</v>
      </c>
    </row>
    <row r="41" spans="1:9" s="55" customFormat="1" ht="36.75" customHeight="1" thickBot="1" x14ac:dyDescent="0.55000000000000004">
      <c r="A41" s="54" t="str">
        <f>IF(('Artikelliste 76-100'!D5)=0,"",('Artikelliste 76-100'!D5))</f>
        <v/>
      </c>
      <c r="B41" s="82"/>
      <c r="C41" s="54" t="str">
        <f>IF(('Artikelliste 76-100'!D6)=0,"",('Artikelliste 76-100'!D6))</f>
        <v/>
      </c>
      <c r="D41" s="82"/>
      <c r="E41" s="54" t="str">
        <f>IF(('Artikelliste 76-100'!D7)=0,"",('Artikelliste 76-100'!D7))</f>
        <v/>
      </c>
    </row>
    <row r="42" spans="1:9" ht="73.5" customHeight="1" x14ac:dyDescent="0.25">
      <c r="A42" s="48"/>
      <c r="B42" s="65"/>
      <c r="C42" s="48"/>
      <c r="D42" s="65"/>
      <c r="E42" s="48"/>
    </row>
    <row r="43" spans="1:9" s="14" customFormat="1" ht="33.75" customHeight="1" x14ac:dyDescent="0.35">
      <c r="A43" s="44" t="s">
        <v>12</v>
      </c>
      <c r="B43" s="73"/>
      <c r="C43" s="44" t="s">
        <v>12</v>
      </c>
      <c r="D43" s="73"/>
      <c r="E43" s="44" t="s">
        <v>12</v>
      </c>
      <c r="F43" s="16"/>
      <c r="G43" s="16"/>
      <c r="H43" s="16"/>
      <c r="I43" s="16"/>
    </row>
    <row r="44" spans="1:9" s="55" customFormat="1" ht="36.75" customHeight="1" x14ac:dyDescent="0.5">
      <c r="A44" s="50" t="str">
        <f>'Artikelliste 1-25'!D3&amp;" - 82"</f>
        <v xml:space="preserve"> - 82</v>
      </c>
      <c r="B44" s="74"/>
      <c r="C44" s="50" t="str">
        <f>'Artikelliste 1-25'!D3&amp;" - 83"</f>
        <v xml:space="preserve"> - 83</v>
      </c>
      <c r="D44" s="74"/>
      <c r="E44" s="50" t="str">
        <f>'Artikelliste 1-25'!D3&amp;" - 84"</f>
        <v xml:space="preserve"> - 84</v>
      </c>
      <c r="F44" s="88"/>
      <c r="G44" s="88"/>
      <c r="H44" s="88"/>
      <c r="I44" s="88"/>
    </row>
    <row r="45" spans="1:9" s="55" customFormat="1" ht="69.75" customHeight="1" x14ac:dyDescent="0.5">
      <c r="A45" s="57" t="str">
        <f>IF('Artikelliste 76-100'!B8="","",'Artikelliste 76-100'!B8)</f>
        <v/>
      </c>
      <c r="B45" s="76"/>
      <c r="C45" s="57" t="str">
        <f>IF('Artikelliste 76-100'!B9="","",'Artikelliste 76-100'!B9)</f>
        <v/>
      </c>
      <c r="D45" s="76"/>
      <c r="E45" s="57" t="str">
        <f>IF('Artikelliste 76-100'!B10="","",'Artikelliste 76-100'!B10)</f>
        <v/>
      </c>
    </row>
    <row r="46" spans="1:9" s="55" customFormat="1" ht="36.75" customHeight="1" x14ac:dyDescent="0.5">
      <c r="A46" s="58" t="str">
        <f>"Größe:       "&amp;'Artikelliste 76-100'!C8</f>
        <v xml:space="preserve">Größe:       </v>
      </c>
      <c r="B46" s="80"/>
      <c r="C46" s="58" t="str">
        <f>"Größe:       "&amp;'Artikelliste 76-100'!C9</f>
        <v xml:space="preserve">Größe:       </v>
      </c>
      <c r="D46" s="80"/>
      <c r="E46" s="58" t="str">
        <f>"Größe:       "&amp;'Artikelliste 76-100'!C10</f>
        <v xml:space="preserve">Größe:       </v>
      </c>
    </row>
    <row r="47" spans="1:9" ht="23.25" customHeight="1" x14ac:dyDescent="0.25">
      <c r="A47" s="18" t="s">
        <v>7</v>
      </c>
      <c r="B47" s="81"/>
      <c r="C47" s="18" t="s">
        <v>7</v>
      </c>
      <c r="D47" s="81"/>
      <c r="E47" s="18" t="s">
        <v>7</v>
      </c>
    </row>
    <row r="48" spans="1:9" s="55" customFormat="1" ht="36.75" customHeight="1" thickBot="1" x14ac:dyDescent="0.55000000000000004">
      <c r="A48" s="54" t="str">
        <f>IF(('Artikelliste 76-100'!D8)=0,"",('Artikelliste 76-100'!D8))</f>
        <v/>
      </c>
      <c r="B48" s="82"/>
      <c r="C48" s="54" t="str">
        <f>IF(('Artikelliste 76-100'!D9)=0,"",('Artikelliste 76-100'!D9))</f>
        <v/>
      </c>
      <c r="D48" s="82"/>
      <c r="E48" s="54" t="str">
        <f>IF(('Artikelliste 76-100'!D10)=0,"",('Artikelliste 76-100'!D10))</f>
        <v/>
      </c>
    </row>
    <row r="49" spans="1:9" s="14" customFormat="1" ht="38.1" customHeight="1" x14ac:dyDescent="0.35">
      <c r="A49" s="13"/>
      <c r="B49" s="85"/>
      <c r="C49" s="13"/>
      <c r="D49" s="85"/>
      <c r="E49" s="13"/>
      <c r="F49" s="16"/>
      <c r="G49" s="16"/>
      <c r="H49" s="16"/>
      <c r="I49" s="16"/>
    </row>
    <row r="50" spans="1:9" ht="38.1" customHeight="1" x14ac:dyDescent="0.25"/>
    <row r="51" spans="1:9" ht="38.1" customHeight="1" x14ac:dyDescent="0.25">
      <c r="F51" s="17"/>
      <c r="G51" s="17"/>
      <c r="H51" s="17"/>
      <c r="I51" s="17"/>
    </row>
    <row r="52" spans="1:9" ht="38.1" customHeight="1" x14ac:dyDescent="0.25"/>
    <row r="55" spans="1:9" s="14" customFormat="1" ht="38.1" customHeight="1" x14ac:dyDescent="0.35">
      <c r="A55" s="13"/>
      <c r="B55" s="85"/>
      <c r="C55" s="13"/>
      <c r="D55" s="85"/>
      <c r="E55" s="13"/>
      <c r="F55" s="16"/>
      <c r="G55" s="16"/>
      <c r="H55" s="16"/>
      <c r="I55" s="16"/>
    </row>
    <row r="56" spans="1:9" ht="38.1" customHeight="1" x14ac:dyDescent="0.25"/>
    <row r="57" spans="1:9" ht="38.1" customHeight="1" x14ac:dyDescent="0.25"/>
    <row r="58" spans="1:9" ht="38.1" customHeight="1" x14ac:dyDescent="0.25">
      <c r="F58" s="17"/>
      <c r="G58" s="17"/>
      <c r="H58" s="17"/>
      <c r="I58" s="17"/>
    </row>
    <row r="59" spans="1:9" ht="32.1" customHeight="1" x14ac:dyDescent="0.25">
      <c r="F59" s="17"/>
      <c r="G59" s="17"/>
      <c r="H59" s="17"/>
      <c r="I59" s="17"/>
    </row>
    <row r="61" spans="1:9" s="14" customFormat="1" ht="38.1" customHeight="1" x14ac:dyDescent="0.35">
      <c r="A61" s="13"/>
      <c r="B61" s="85"/>
      <c r="C61" s="13"/>
      <c r="D61" s="85"/>
      <c r="E61" s="13"/>
      <c r="F61" s="16"/>
      <c r="G61" s="16"/>
      <c r="H61" s="16"/>
      <c r="I61" s="16"/>
    </row>
    <row r="62" spans="1:9" ht="38.1" customHeight="1" x14ac:dyDescent="0.25"/>
    <row r="63" spans="1:9" ht="38.1" customHeight="1" x14ac:dyDescent="0.25"/>
    <row r="64" spans="1:9" ht="38.1" customHeight="1" x14ac:dyDescent="0.25"/>
    <row r="66" spans="1:9" ht="32.1" customHeight="1" x14ac:dyDescent="0.25">
      <c r="F66" s="17"/>
      <c r="G66" s="17"/>
      <c r="H66" s="17"/>
      <c r="I66" s="17"/>
    </row>
    <row r="67" spans="1:9" s="14" customFormat="1" ht="38.1" customHeight="1" x14ac:dyDescent="0.35">
      <c r="A67" s="13"/>
      <c r="B67" s="85"/>
      <c r="C67" s="13"/>
      <c r="D67" s="85"/>
      <c r="E67" s="13"/>
      <c r="F67" s="16"/>
      <c r="G67" s="16"/>
      <c r="H67" s="16"/>
      <c r="I67" s="16"/>
    </row>
    <row r="68" spans="1:9" ht="38.1" customHeight="1" x14ac:dyDescent="0.25"/>
    <row r="69" spans="1:9" ht="38.1" customHeight="1" x14ac:dyDescent="0.25"/>
    <row r="70" spans="1:9" ht="38.1" customHeight="1" x14ac:dyDescent="0.25"/>
    <row r="72" spans="1:9" ht="32.1" customHeight="1" x14ac:dyDescent="0.25">
      <c r="F72" s="17"/>
      <c r="G72" s="17"/>
      <c r="H72" s="17"/>
      <c r="I72" s="17"/>
    </row>
    <row r="78" spans="1:9" ht="32.1" customHeight="1" x14ac:dyDescent="0.25">
      <c r="F78" s="17"/>
      <c r="G78" s="17"/>
      <c r="H78" s="17"/>
      <c r="I78" s="17"/>
    </row>
  </sheetData>
  <pageMargins left="0.19685039370078741" right="0.19685039370078741" top="0.19685039370078741" bottom="0.19685039370078741" header="0" footer="0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zoomScale="85" zoomScaleNormal="85" workbookViewId="0"/>
  </sheetViews>
  <sheetFormatPr baseColWidth="10" defaultColWidth="11.7109375" defaultRowHeight="15" x14ac:dyDescent="0.25"/>
  <cols>
    <col min="1" max="1" width="75.7109375" style="13" customWidth="1"/>
    <col min="2" max="2" width="11.42578125" style="85" customWidth="1"/>
    <col min="3" max="3" width="75.7109375" style="13" customWidth="1"/>
    <col min="4" max="4" width="11.42578125" style="85" customWidth="1"/>
    <col min="5" max="5" width="75.7109375" style="13" customWidth="1"/>
    <col min="6" max="16384" width="11.7109375" style="13"/>
  </cols>
  <sheetData>
    <row r="1" spans="1:5" s="46" customFormat="1" ht="34.5" customHeight="1" x14ac:dyDescent="0.25">
      <c r="A1" s="44" t="s">
        <v>12</v>
      </c>
      <c r="B1" s="73"/>
      <c r="C1" s="44" t="s">
        <v>12</v>
      </c>
      <c r="D1" s="73"/>
      <c r="E1" s="44" t="s">
        <v>12</v>
      </c>
    </row>
    <row r="2" spans="1:5" s="51" customFormat="1" ht="36.75" customHeight="1" x14ac:dyDescent="0.5">
      <c r="A2" s="50" t="str">
        <f>'Artikelliste 1-25'!D3&amp;" - 85"</f>
        <v xml:space="preserve"> - 85</v>
      </c>
      <c r="B2" s="74"/>
      <c r="C2" s="50" t="str">
        <f>'Artikelliste 1-25'!D3&amp;" - 86"</f>
        <v xml:space="preserve"> - 86</v>
      </c>
      <c r="D2" s="74"/>
      <c r="E2" s="50" t="str">
        <f>'Artikelliste 1-25'!D3&amp;" - 87"</f>
        <v xml:space="preserve"> - 87</v>
      </c>
    </row>
    <row r="3" spans="1:5" s="51" customFormat="1" ht="69.75" customHeight="1" x14ac:dyDescent="0.5">
      <c r="A3" s="56" t="str">
        <f>IF('Artikelliste 76-100'!B11="","",'Artikelliste 76-100'!B11)</f>
        <v/>
      </c>
      <c r="B3" s="75"/>
      <c r="C3" s="57" t="str">
        <f>IF('Artikelliste 76-100'!B12="","",'Artikelliste 76-100'!B12)</f>
        <v/>
      </c>
      <c r="D3" s="76"/>
      <c r="E3" s="57" t="str">
        <f>IF('Artikelliste 76-100'!B13="","",'Artikelliste 76-100'!B13)</f>
        <v/>
      </c>
    </row>
    <row r="4" spans="1:5" s="55" customFormat="1" ht="36.75" customHeight="1" x14ac:dyDescent="0.5">
      <c r="A4" s="57" t="str">
        <f>"Größe:      "&amp;'Artikelliste 76-100'!C11</f>
        <v xml:space="preserve">Größe:      </v>
      </c>
      <c r="B4" s="76"/>
      <c r="C4" s="57" t="str">
        <f>"Größe:       "&amp;'Artikelliste 76-100'!C12</f>
        <v xml:space="preserve">Größe:       </v>
      </c>
      <c r="D4" s="76"/>
      <c r="E4" s="57" t="str">
        <f>"Größe:       "&amp;'Artikelliste 76-100'!C13</f>
        <v xml:space="preserve">Größe:       </v>
      </c>
    </row>
    <row r="5" spans="1:5" s="23" customFormat="1" ht="22.5" customHeight="1" x14ac:dyDescent="0.25">
      <c r="A5" s="24" t="s">
        <v>4</v>
      </c>
      <c r="B5" s="77"/>
      <c r="C5" s="22" t="s">
        <v>7</v>
      </c>
      <c r="D5" s="83"/>
      <c r="E5" s="22" t="s">
        <v>7</v>
      </c>
    </row>
    <row r="6" spans="1:5" s="53" customFormat="1" ht="36.75" customHeight="1" thickBot="1" x14ac:dyDescent="0.55000000000000004">
      <c r="A6" s="52" t="str">
        <f>IF(('Artikelliste 76-100'!D11)=0,"",('Artikelliste 76-100'!D11))</f>
        <v/>
      </c>
      <c r="B6" s="78"/>
      <c r="C6" s="52" t="str">
        <f>IF(('Artikelliste 76-100'!D12)=0,"",('Artikelliste 76-100'!D12))</f>
        <v/>
      </c>
      <c r="D6" s="78"/>
      <c r="E6" s="52" t="str">
        <f>IF(('Artikelliste 76-100'!D13)=0,"",('Artikelliste 76-100'!D13))</f>
        <v/>
      </c>
    </row>
    <row r="7" spans="1:5" s="37" customFormat="1" ht="60" customHeight="1" x14ac:dyDescent="0.5">
      <c r="A7" s="47"/>
      <c r="B7" s="79"/>
      <c r="C7" s="47"/>
      <c r="D7" s="79"/>
      <c r="E7" s="47"/>
    </row>
    <row r="8" spans="1:5" s="45" customFormat="1" ht="34.5" customHeight="1" x14ac:dyDescent="0.25">
      <c r="A8" s="44" t="s">
        <v>12</v>
      </c>
      <c r="B8" s="73"/>
      <c r="C8" s="44" t="s">
        <v>12</v>
      </c>
      <c r="D8" s="73"/>
      <c r="E8" s="44" t="s">
        <v>12</v>
      </c>
    </row>
    <row r="9" spans="1:5" s="51" customFormat="1" ht="36.75" customHeight="1" x14ac:dyDescent="0.5">
      <c r="A9" s="50" t="str">
        <f>'Artikelliste 1-25'!D3&amp;" - 88"</f>
        <v xml:space="preserve"> - 88</v>
      </c>
      <c r="B9" s="74"/>
      <c r="C9" s="50" t="str">
        <f>'Artikelliste 1-25'!D3&amp;" - 89"</f>
        <v xml:space="preserve"> - 89</v>
      </c>
      <c r="D9" s="74"/>
      <c r="E9" s="50" t="str">
        <f>'Artikelliste 1-25'!D3&amp;" - 90"</f>
        <v xml:space="preserve"> - 90</v>
      </c>
    </row>
    <row r="10" spans="1:5" s="51" customFormat="1" ht="69.75" customHeight="1" x14ac:dyDescent="0.5">
      <c r="A10" s="57" t="str">
        <f>IF('Artikelliste 76-100'!B14="","",'Artikelliste 76-100'!B14)</f>
        <v/>
      </c>
      <c r="B10" s="76"/>
      <c r="C10" s="57" t="str">
        <f>IF('Artikelliste 76-100'!B15="","",'Artikelliste 76-100'!B15)</f>
        <v/>
      </c>
      <c r="D10" s="76"/>
      <c r="E10" s="57" t="str">
        <f>IF('Artikelliste 76-100'!B16="","",'Artikelliste 76-100'!B16)</f>
        <v/>
      </c>
    </row>
    <row r="11" spans="1:5" s="55" customFormat="1" ht="36.75" customHeight="1" x14ac:dyDescent="0.5">
      <c r="A11" s="58" t="str">
        <f>"Größe:       "&amp;'Artikelliste 76-100'!C14</f>
        <v xml:space="preserve">Größe:       </v>
      </c>
      <c r="B11" s="80"/>
      <c r="C11" s="58" t="str">
        <f>"Größe:       "&amp;'Artikelliste 76-100'!C15</f>
        <v xml:space="preserve">Größe:       </v>
      </c>
      <c r="D11" s="80"/>
      <c r="E11" s="58" t="str">
        <f>"Größe:       "&amp;'Artikelliste 76-100'!C16</f>
        <v xml:space="preserve">Größe:       </v>
      </c>
    </row>
    <row r="12" spans="1:5" ht="22.5" customHeight="1" x14ac:dyDescent="0.25">
      <c r="A12" s="18" t="s">
        <v>7</v>
      </c>
      <c r="B12" s="81"/>
      <c r="C12" s="18" t="s">
        <v>7</v>
      </c>
      <c r="D12" s="81"/>
      <c r="E12" s="18" t="s">
        <v>7</v>
      </c>
    </row>
    <row r="13" spans="1:5" s="51" customFormat="1" ht="36.75" customHeight="1" thickBot="1" x14ac:dyDescent="0.55000000000000004">
      <c r="A13" s="54" t="str">
        <f>IF(('Artikelliste 76-100'!D14)=0,"",('Artikelliste 76-100'!D14))</f>
        <v/>
      </c>
      <c r="B13" s="82"/>
      <c r="C13" s="54" t="str">
        <f>IF(('Artikelliste 76-100'!D15)=0,"",('Artikelliste 76-100'!D15))</f>
        <v/>
      </c>
      <c r="D13" s="82"/>
      <c r="E13" s="54" t="str">
        <f>IF(('Artikelliste 76-100'!D16)=0,"",('Artikelliste 76-100'!D16))</f>
        <v/>
      </c>
    </row>
    <row r="14" spans="1:5" s="38" customFormat="1" ht="73.5" customHeight="1" x14ac:dyDescent="0.5">
      <c r="A14" s="48"/>
      <c r="B14" s="65"/>
      <c r="C14" s="48"/>
      <c r="D14" s="65"/>
      <c r="E14" s="48"/>
    </row>
    <row r="15" spans="1:5" s="45" customFormat="1" ht="34.5" customHeight="1" x14ac:dyDescent="0.25">
      <c r="A15" s="44" t="s">
        <v>12</v>
      </c>
      <c r="B15" s="73"/>
      <c r="C15" s="44" t="s">
        <v>12</v>
      </c>
      <c r="D15" s="73"/>
      <c r="E15" s="44" t="s">
        <v>12</v>
      </c>
    </row>
    <row r="16" spans="1:5" s="51" customFormat="1" ht="36.75" customHeight="1" x14ac:dyDescent="0.5">
      <c r="A16" s="50" t="str">
        <f>'Artikelliste 1-25'!D3&amp;" - 91"</f>
        <v xml:space="preserve"> - 91</v>
      </c>
      <c r="B16" s="74"/>
      <c r="C16" s="50" t="str">
        <f>'Artikelliste 1-25'!D3&amp;" - 92"</f>
        <v xml:space="preserve"> - 92</v>
      </c>
      <c r="D16" s="74"/>
      <c r="E16" s="50" t="str">
        <f>'Artikelliste 1-25'!D3&amp;" - 93"</f>
        <v xml:space="preserve"> - 93</v>
      </c>
    </row>
    <row r="17" spans="1:5" s="51" customFormat="1" ht="69.75" customHeight="1" x14ac:dyDescent="0.5">
      <c r="A17" s="57" t="str">
        <f>IF('Artikelliste 76-100'!B17="","",'Artikelliste 76-100'!B17)</f>
        <v/>
      </c>
      <c r="B17" s="76"/>
      <c r="C17" s="57" t="str">
        <f>IF('Artikelliste 76-100'!B18="","",'Artikelliste 76-100'!B18)</f>
        <v/>
      </c>
      <c r="D17" s="76"/>
      <c r="E17" s="89" t="str">
        <f>IF('Artikelliste 76-100'!B19="","",'Artikelliste 76-100'!B19)</f>
        <v/>
      </c>
    </row>
    <row r="18" spans="1:5" s="55" customFormat="1" ht="36.75" customHeight="1" x14ac:dyDescent="0.5">
      <c r="A18" s="58" t="str">
        <f>"Größe:       "&amp;'Artikelliste 76-100'!C17</f>
        <v xml:space="preserve">Größe:       </v>
      </c>
      <c r="B18" s="80"/>
      <c r="C18" s="58" t="str">
        <f>"Größe:       "&amp;'Artikelliste 76-100'!C18</f>
        <v xml:space="preserve">Größe:       </v>
      </c>
      <c r="D18" s="80"/>
      <c r="E18" s="58" t="str">
        <f>"Größe:       "&amp;'Artikelliste 76-100'!C19</f>
        <v xml:space="preserve">Größe:       </v>
      </c>
    </row>
    <row r="19" spans="1:5" ht="22.5" customHeight="1" x14ac:dyDescent="0.25">
      <c r="A19" s="18" t="s">
        <v>7</v>
      </c>
      <c r="B19" s="81"/>
      <c r="C19" s="18" t="s">
        <v>7</v>
      </c>
      <c r="D19" s="81"/>
      <c r="E19" s="18" t="s">
        <v>7</v>
      </c>
    </row>
    <row r="20" spans="1:5" s="51" customFormat="1" ht="36.75" customHeight="1" thickBot="1" x14ac:dyDescent="0.55000000000000004">
      <c r="A20" s="54" t="str">
        <f>IF(('Artikelliste 76-100'!D17)=0,"",('Artikelliste 76-100'!D17))</f>
        <v/>
      </c>
      <c r="B20" s="82"/>
      <c r="C20" s="54" t="str">
        <f>IF(('Artikelliste 76-100'!D18)=0,"",('Artikelliste 76-100'!D18))</f>
        <v/>
      </c>
      <c r="D20" s="82"/>
      <c r="E20" s="54" t="str">
        <f>IF(('Artikelliste 76-100'!D19)=0,"",('Artikelliste 76-100'!D19))</f>
        <v/>
      </c>
    </row>
    <row r="21" spans="1:5" s="38" customFormat="1" ht="73.5" customHeight="1" x14ac:dyDescent="0.5">
      <c r="A21" s="48"/>
      <c r="B21" s="65"/>
      <c r="C21" s="48"/>
      <c r="D21" s="65"/>
      <c r="E21" s="48"/>
    </row>
    <row r="22" spans="1:5" s="45" customFormat="1" ht="34.5" customHeight="1" x14ac:dyDescent="0.25">
      <c r="A22" s="44" t="s">
        <v>12</v>
      </c>
      <c r="B22" s="73"/>
      <c r="C22" s="44" t="s">
        <v>12</v>
      </c>
      <c r="D22" s="73"/>
      <c r="E22" s="44" t="s">
        <v>12</v>
      </c>
    </row>
    <row r="23" spans="1:5" s="51" customFormat="1" ht="36.75" customHeight="1" x14ac:dyDescent="0.5">
      <c r="A23" s="50" t="str">
        <f>'Artikelliste 1-25'!D3&amp;" - 94"</f>
        <v xml:space="preserve"> - 94</v>
      </c>
      <c r="B23" s="74"/>
      <c r="C23" s="50" t="str">
        <f>'Artikelliste 1-25'!D3&amp;" - 95"</f>
        <v xml:space="preserve"> - 95</v>
      </c>
      <c r="D23" s="74"/>
      <c r="E23" s="50" t="str">
        <f>'Artikelliste 1-25'!D3&amp;" - 96"</f>
        <v xml:space="preserve"> - 96</v>
      </c>
    </row>
    <row r="24" spans="1:5" s="51" customFormat="1" ht="69.75" customHeight="1" x14ac:dyDescent="0.5">
      <c r="A24" s="91" t="str">
        <f>IF('Artikelliste 76-100'!B20="","",'Artikelliste 76-100'!B20)</f>
        <v/>
      </c>
      <c r="B24" s="76"/>
      <c r="C24" s="57" t="str">
        <f>IF('Artikelliste 76-100'!B21="","",'Artikelliste 76-100'!B21)</f>
        <v/>
      </c>
      <c r="D24" s="76"/>
      <c r="E24" s="57" t="str">
        <f>IF('Artikelliste 76-100'!B22="","",'Artikelliste 76-100'!B22)</f>
        <v/>
      </c>
    </row>
    <row r="25" spans="1:5" s="55" customFormat="1" ht="36.75" customHeight="1" x14ac:dyDescent="0.5">
      <c r="A25" s="58" t="str">
        <f>"Größe:       "&amp;'Artikelliste 76-100'!C20</f>
        <v xml:space="preserve">Größe:       </v>
      </c>
      <c r="B25" s="80"/>
      <c r="C25" s="58" t="str">
        <f>"Größe:       "&amp;'Artikelliste 76-100'!C21</f>
        <v xml:space="preserve">Größe:       </v>
      </c>
      <c r="D25" s="80"/>
      <c r="E25" s="58" t="str">
        <f>"Größe:       "&amp;'Artikelliste 76-100'!C22</f>
        <v xml:space="preserve">Größe:       </v>
      </c>
    </row>
    <row r="26" spans="1:5" ht="22.5" customHeight="1" x14ac:dyDescent="0.25">
      <c r="A26" s="18" t="s">
        <v>7</v>
      </c>
      <c r="B26" s="81"/>
      <c r="C26" s="18" t="s">
        <v>7</v>
      </c>
      <c r="D26" s="81"/>
      <c r="E26" s="18" t="s">
        <v>7</v>
      </c>
    </row>
    <row r="27" spans="1:5" s="51" customFormat="1" ht="36.75" customHeight="1" thickBot="1" x14ac:dyDescent="0.55000000000000004">
      <c r="A27" s="54" t="str">
        <f>IF(('Artikelliste 76-100'!D20)=0,"",('Artikelliste 76-100'!D20))</f>
        <v/>
      </c>
      <c r="B27" s="82"/>
      <c r="C27" s="54" t="str">
        <f>IF(('Artikelliste 76-100'!D21)=0,"",('Artikelliste 76-100'!D21))</f>
        <v/>
      </c>
      <c r="D27" s="82"/>
      <c r="E27" s="54" t="str">
        <f>IF(('Artikelliste 76-100'!D22)=0,"",('Artikelliste 76-100'!D22))</f>
        <v/>
      </c>
    </row>
    <row r="28" spans="1:5" s="38" customFormat="1" ht="73.5" customHeight="1" x14ac:dyDescent="0.5">
      <c r="A28" s="48"/>
      <c r="B28" s="65"/>
      <c r="C28" s="48"/>
      <c r="D28" s="65"/>
      <c r="E28" s="48"/>
    </row>
    <row r="29" spans="1:5" s="45" customFormat="1" ht="34.5" customHeight="1" x14ac:dyDescent="0.25">
      <c r="A29" s="44" t="s">
        <v>12</v>
      </c>
      <c r="B29" s="73"/>
      <c r="C29" s="44" t="s">
        <v>12</v>
      </c>
      <c r="D29" s="73"/>
      <c r="E29" s="44" t="s">
        <v>12</v>
      </c>
    </row>
    <row r="30" spans="1:5" s="51" customFormat="1" ht="36.75" customHeight="1" x14ac:dyDescent="0.5">
      <c r="A30" s="50" t="str">
        <f>'Artikelliste 1-25'!D3&amp;" - 97"</f>
        <v xml:space="preserve"> - 97</v>
      </c>
      <c r="B30" s="74"/>
      <c r="C30" s="50" t="str">
        <f>'Artikelliste 1-25'!D3&amp;" - 98"</f>
        <v xml:space="preserve"> - 98</v>
      </c>
      <c r="D30" s="74"/>
      <c r="E30" s="50" t="str">
        <f>'Artikelliste 1-25'!D3&amp;" - 99"</f>
        <v xml:space="preserve"> - 99</v>
      </c>
    </row>
    <row r="31" spans="1:5" s="51" customFormat="1" ht="69.75" customHeight="1" x14ac:dyDescent="0.5">
      <c r="A31" s="57" t="str">
        <f>IF('Artikelliste 76-100'!B23="","",'Artikelliste 76-100'!B23)</f>
        <v/>
      </c>
      <c r="B31" s="76"/>
      <c r="C31" s="57" t="str">
        <f>IF('Artikelliste 76-100'!B24="","",'Artikelliste 76-100'!B24)</f>
        <v/>
      </c>
      <c r="D31" s="76"/>
      <c r="E31" s="57" t="str">
        <f>IF('Artikelliste 76-100'!B25="","",'Artikelliste 76-100'!B25)</f>
        <v/>
      </c>
    </row>
    <row r="32" spans="1:5" s="55" customFormat="1" ht="37.5" customHeight="1" x14ac:dyDescent="0.5">
      <c r="A32" s="58" t="str">
        <f>"Größe:       "&amp;'Artikelliste 76-100'!C23</f>
        <v xml:space="preserve">Größe:       </v>
      </c>
      <c r="B32" s="80"/>
      <c r="C32" s="58" t="str">
        <f>"Größe:       "&amp;'Artikelliste 76-100'!C24</f>
        <v xml:space="preserve">Größe:       </v>
      </c>
      <c r="D32" s="80"/>
      <c r="E32" s="58" t="str">
        <f>"Größe:       "&amp;'Artikelliste 76-100'!C25</f>
        <v xml:space="preserve">Größe:       </v>
      </c>
    </row>
    <row r="33" spans="1:9" ht="22.5" customHeight="1" x14ac:dyDescent="0.25">
      <c r="A33" s="18" t="s">
        <v>7</v>
      </c>
      <c r="B33" s="81"/>
      <c r="C33" s="18" t="s">
        <v>7</v>
      </c>
      <c r="D33" s="81"/>
      <c r="E33" s="18" t="s">
        <v>7</v>
      </c>
    </row>
    <row r="34" spans="1:9" s="51" customFormat="1" ht="36.75" customHeight="1" thickBot="1" x14ac:dyDescent="0.55000000000000004">
      <c r="A34" s="92" t="str">
        <f>IF(('Artikelliste 76-100'!D23)=0,"",('Artikelliste 76-100'!D23))</f>
        <v/>
      </c>
      <c r="B34" s="82"/>
      <c r="C34" s="54" t="str">
        <f>IF(('Artikelliste 76-100'!D24)=0,"",('Artikelliste 76-100'!D24))</f>
        <v/>
      </c>
      <c r="D34" s="82"/>
      <c r="E34" s="54" t="str">
        <f>IF(('Artikelliste 76-100'!D25)=0,"",('Artikelliste 76-100'!D25))</f>
        <v/>
      </c>
    </row>
    <row r="35" spans="1:9" s="38" customFormat="1" ht="74.25" customHeight="1" x14ac:dyDescent="0.5">
      <c r="A35" s="49"/>
      <c r="B35" s="65"/>
      <c r="C35" s="49"/>
      <c r="D35" s="65"/>
      <c r="E35" s="49"/>
    </row>
    <row r="36" spans="1:9" ht="34.5" customHeight="1" x14ac:dyDescent="0.25">
      <c r="A36" s="70" t="s">
        <v>12</v>
      </c>
      <c r="B36" s="66"/>
      <c r="C36" s="66"/>
      <c r="D36" s="66"/>
      <c r="E36" s="66"/>
      <c r="F36" s="17"/>
      <c r="G36" s="17"/>
      <c r="H36" s="17"/>
      <c r="I36" s="17"/>
    </row>
    <row r="37" spans="1:9" s="55" customFormat="1" ht="36.75" customHeight="1" x14ac:dyDescent="0.5">
      <c r="A37" s="93" t="str">
        <f>'Artikelliste 1-25'!D3&amp;" - 100"</f>
        <v xml:space="preserve"> - 100</v>
      </c>
      <c r="B37" s="94"/>
      <c r="C37" s="94"/>
      <c r="D37" s="94"/>
      <c r="E37" s="94"/>
      <c r="F37" s="88"/>
      <c r="G37" s="88"/>
      <c r="H37" s="88"/>
      <c r="I37" s="88"/>
    </row>
    <row r="38" spans="1:9" s="55" customFormat="1" ht="69.75" customHeight="1" x14ac:dyDescent="0.5">
      <c r="A38" s="95" t="str">
        <f>IF('Artikelliste 76-100'!B26="","",'Artikelliste 76-100'!B26)</f>
        <v/>
      </c>
      <c r="B38" s="96"/>
      <c r="C38" s="96"/>
      <c r="D38" s="96"/>
      <c r="E38" s="96"/>
    </row>
    <row r="39" spans="1:9" s="55" customFormat="1" ht="36.75" customHeight="1" x14ac:dyDescent="0.5">
      <c r="A39" s="97" t="str">
        <f>"Größe:       "&amp;'Artikelliste 76-100'!C26</f>
        <v xml:space="preserve">Größe:       </v>
      </c>
      <c r="B39" s="98"/>
      <c r="C39" s="98"/>
      <c r="D39" s="98"/>
      <c r="E39" s="98"/>
    </row>
    <row r="40" spans="1:9" ht="23.25" customHeight="1" x14ac:dyDescent="0.25">
      <c r="A40" s="71" t="s">
        <v>7</v>
      </c>
      <c r="B40" s="64"/>
      <c r="C40" s="64"/>
      <c r="D40" s="64"/>
      <c r="E40" s="64"/>
    </row>
    <row r="41" spans="1:9" s="55" customFormat="1" ht="36.75" customHeight="1" thickBot="1" x14ac:dyDescent="0.55000000000000004">
      <c r="A41" s="99" t="str">
        <f>IF(('Artikelliste 76-100'!D26)=0,"",('Artikelliste 76-100'!D26))</f>
        <v/>
      </c>
      <c r="B41" s="100"/>
      <c r="C41" s="100"/>
      <c r="D41" s="100"/>
      <c r="E41" s="100"/>
    </row>
    <row r="42" spans="1:9" s="14" customFormat="1" ht="38.1" customHeight="1" x14ac:dyDescent="0.35">
      <c r="A42" s="66"/>
      <c r="B42" s="66"/>
      <c r="C42" s="66"/>
      <c r="D42" s="66"/>
      <c r="E42" s="66"/>
      <c r="F42" s="16"/>
      <c r="G42" s="16"/>
      <c r="H42" s="16"/>
      <c r="I42" s="16"/>
    </row>
    <row r="43" spans="1:9" ht="36.75" customHeight="1" x14ac:dyDescent="0.25">
      <c r="A43" s="59"/>
      <c r="B43" s="62"/>
      <c r="C43" s="62"/>
      <c r="D43" s="62"/>
      <c r="E43" s="62"/>
      <c r="F43" s="17"/>
      <c r="G43" s="17"/>
      <c r="H43" s="17"/>
      <c r="I43" s="17"/>
    </row>
    <row r="44" spans="1:9" ht="51" customHeight="1" x14ac:dyDescent="0.25">
      <c r="A44" s="60"/>
      <c r="B44" s="63"/>
      <c r="C44" s="60"/>
      <c r="D44" s="63"/>
      <c r="E44" s="60"/>
    </row>
    <row r="45" spans="1:9" ht="36.75" customHeight="1" x14ac:dyDescent="0.25">
      <c r="A45" s="61"/>
      <c r="B45" s="64"/>
      <c r="C45" s="61"/>
      <c r="D45" s="64"/>
      <c r="E45" s="61"/>
    </row>
    <row r="46" spans="1:9" ht="23.25" customHeight="1" x14ac:dyDescent="0.25">
      <c r="A46" s="61"/>
      <c r="B46" s="64"/>
      <c r="C46" s="61"/>
      <c r="D46" s="64"/>
      <c r="E46" s="61"/>
    </row>
    <row r="47" spans="1:9" ht="36.75" customHeight="1" x14ac:dyDescent="0.25">
      <c r="A47" s="49"/>
      <c r="B47" s="65"/>
      <c r="C47" s="49"/>
      <c r="D47" s="65"/>
      <c r="E47" s="49"/>
    </row>
    <row r="48" spans="1:9" s="14" customFormat="1" ht="38.1" customHeight="1" x14ac:dyDescent="0.35">
      <c r="A48" s="13"/>
      <c r="B48" s="85"/>
      <c r="C48" s="13"/>
      <c r="D48" s="85"/>
      <c r="E48" s="13"/>
      <c r="F48" s="16"/>
      <c r="G48" s="16"/>
      <c r="H48" s="16"/>
      <c r="I48" s="16"/>
    </row>
    <row r="49" spans="1:9" ht="38.1" customHeight="1" x14ac:dyDescent="0.25"/>
    <row r="50" spans="1:9" ht="38.1" customHeight="1" x14ac:dyDescent="0.25">
      <c r="F50" s="17"/>
      <c r="G50" s="17"/>
      <c r="H50" s="17"/>
      <c r="I50" s="17"/>
    </row>
    <row r="51" spans="1:9" ht="38.1" customHeight="1" x14ac:dyDescent="0.25"/>
    <row r="54" spans="1:9" s="14" customFormat="1" ht="38.1" customHeight="1" x14ac:dyDescent="0.35">
      <c r="A54" s="13"/>
      <c r="B54" s="85"/>
      <c r="C54" s="13"/>
      <c r="D54" s="85"/>
      <c r="E54" s="13"/>
      <c r="F54" s="16"/>
      <c r="G54" s="16"/>
      <c r="H54" s="16"/>
      <c r="I54" s="16"/>
    </row>
    <row r="55" spans="1:9" ht="38.1" customHeight="1" x14ac:dyDescent="0.25"/>
    <row r="56" spans="1:9" ht="38.1" customHeight="1" x14ac:dyDescent="0.25"/>
    <row r="57" spans="1:9" ht="38.1" customHeight="1" x14ac:dyDescent="0.25">
      <c r="F57" s="17"/>
      <c r="G57" s="17"/>
      <c r="H57" s="17"/>
      <c r="I57" s="17"/>
    </row>
    <row r="58" spans="1:9" ht="32.1" customHeight="1" x14ac:dyDescent="0.25">
      <c r="F58" s="17"/>
      <c r="G58" s="17"/>
      <c r="H58" s="17"/>
      <c r="I58" s="17"/>
    </row>
    <row r="60" spans="1:9" s="14" customFormat="1" ht="38.1" customHeight="1" x14ac:dyDescent="0.35">
      <c r="A60" s="13"/>
      <c r="B60" s="85"/>
      <c r="C60" s="13"/>
      <c r="D60" s="85"/>
      <c r="E60" s="13"/>
      <c r="F60" s="16"/>
      <c r="G60" s="16"/>
      <c r="H60" s="16"/>
      <c r="I60" s="16"/>
    </row>
    <row r="61" spans="1:9" ht="38.1" customHeight="1" x14ac:dyDescent="0.25"/>
    <row r="62" spans="1:9" ht="38.1" customHeight="1" x14ac:dyDescent="0.25"/>
    <row r="63" spans="1:9" ht="38.1" customHeight="1" x14ac:dyDescent="0.25"/>
    <row r="65" spans="1:9" ht="32.1" customHeight="1" x14ac:dyDescent="0.25">
      <c r="F65" s="17"/>
      <c r="G65" s="17"/>
      <c r="H65" s="17"/>
      <c r="I65" s="17"/>
    </row>
    <row r="66" spans="1:9" s="14" customFormat="1" ht="38.1" customHeight="1" x14ac:dyDescent="0.35">
      <c r="A66" s="13"/>
      <c r="B66" s="85"/>
      <c r="C66" s="13"/>
      <c r="D66" s="85"/>
      <c r="E66" s="13"/>
      <c r="F66" s="16"/>
      <c r="G66" s="16"/>
      <c r="H66" s="16"/>
      <c r="I66" s="16"/>
    </row>
    <row r="67" spans="1:9" ht="38.1" customHeight="1" x14ac:dyDescent="0.25"/>
    <row r="68" spans="1:9" ht="38.1" customHeight="1" x14ac:dyDescent="0.25"/>
    <row r="69" spans="1:9" ht="38.1" customHeight="1" x14ac:dyDescent="0.25"/>
    <row r="71" spans="1:9" ht="32.1" customHeight="1" x14ac:dyDescent="0.25">
      <c r="F71" s="17"/>
      <c r="G71" s="17"/>
      <c r="H71" s="17"/>
      <c r="I71" s="17"/>
    </row>
    <row r="77" spans="1:9" ht="32.1" customHeight="1" x14ac:dyDescent="0.25">
      <c r="F77" s="17"/>
      <c r="G77" s="17"/>
      <c r="H77" s="17"/>
      <c r="I77" s="17"/>
    </row>
  </sheetData>
  <pageMargins left="0.19685039370078741" right="0.19685039370078741" top="0.19685039370078741" bottom="0.19685039370078741" header="0" footer="0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Artikelliste 1-25</vt:lpstr>
      <vt:lpstr>Artikelliste 26-50</vt:lpstr>
      <vt:lpstr>Artikelliste 51-75</vt:lpstr>
      <vt:lpstr>Artikelliste 76-100</vt:lpstr>
      <vt:lpstr>Etiketten 1-21</vt:lpstr>
      <vt:lpstr>Etiketten 22-42</vt:lpstr>
      <vt:lpstr>Etiketten 43-63</vt:lpstr>
      <vt:lpstr>Etiketten 64-84</vt:lpstr>
      <vt:lpstr>Etiketten 85-100</vt:lpstr>
      <vt:lpstr>'Artikelliste 1-25'!Druckbereich</vt:lpstr>
      <vt:lpstr>'Artikelliste 26-50'!Druckbereich</vt:lpstr>
      <vt:lpstr>'Artikelliste 51-75'!Druckbereich</vt:lpstr>
      <vt:lpstr>'Artikelliste 76-100'!Druckbereich</vt:lpstr>
    </vt:vector>
  </TitlesOfParts>
  <Company>Theben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frw</dc:creator>
  <cp:lastModifiedBy>cluip</cp:lastModifiedBy>
  <cp:lastPrinted>2023-09-18T06:58:05Z</cp:lastPrinted>
  <dcterms:created xsi:type="dcterms:W3CDTF">2016-08-18T08:15:54Z</dcterms:created>
  <dcterms:modified xsi:type="dcterms:W3CDTF">2023-09-18T13:14:42Z</dcterms:modified>
</cp:coreProperties>
</file>